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50" activeTab="1"/>
  </bookViews>
  <sheets>
    <sheet name="Gráf1" sheetId="1" r:id="rId1"/>
    <sheet name="Anexo I - Programas" sheetId="2" r:id="rId2"/>
    <sheet name="Anexo II - Resumo dos Programas" sheetId="3" r:id="rId3"/>
    <sheet name="Anexo III - Progr-Ação-Fun-Subf" sheetId="4" r:id="rId4"/>
    <sheet name="Plan1" sheetId="5" r:id="rId5"/>
  </sheets>
  <externalReferences>
    <externalReference r:id="rId8"/>
  </externalReferences>
  <definedNames>
    <definedName name="_xlnm.Print_Area" localSheetId="1">'Anexo I - Programas'!$A$1:$L$656</definedName>
  </definedNames>
  <calcPr fullCalcOnLoad="1"/>
</workbook>
</file>

<file path=xl/sharedStrings.xml><?xml version="1.0" encoding="utf-8"?>
<sst xmlns="http://schemas.openxmlformats.org/spreadsheetml/2006/main" count="1664" uniqueCount="357">
  <si>
    <t>PPA 2014/2017</t>
  </si>
  <si>
    <t xml:space="preserve">ANEXO II - RESUMO DOS PROGRAMAS </t>
  </si>
  <si>
    <t>Código do Programa</t>
  </si>
  <si>
    <t>Descrição do Programa</t>
  </si>
  <si>
    <t>TOTAL GERAL DOS PROGRAMAS ------------------------------------------------------------- &gt;</t>
  </si>
  <si>
    <t>Valor Global</t>
  </si>
  <si>
    <t>ANEXO III - CLASSIFICAÇÃO DOS PROGRAMAS  E AÇÕES POR FUNÇÃO E SUBFUNÇÃO DE GOVERNO</t>
  </si>
  <si>
    <t>Programa</t>
  </si>
  <si>
    <t>Ação</t>
  </si>
  <si>
    <t>Função</t>
  </si>
  <si>
    <t>Subfunção</t>
  </si>
  <si>
    <t>Soma / Total   ==========================================================================================&gt;</t>
  </si>
  <si>
    <t>PROGRAMA:</t>
  </si>
  <si>
    <t>OBJETIVO:</t>
  </si>
  <si>
    <t>Indicadores do Programa</t>
  </si>
  <si>
    <t>Índice recente</t>
  </si>
  <si>
    <t>Índice Final PPA</t>
  </si>
  <si>
    <t>Dados Financeiros (em R$ 1.000)</t>
  </si>
  <si>
    <t>TOTAL</t>
  </si>
  <si>
    <t>Total do Programa:</t>
  </si>
  <si>
    <t>Unidade de Medida</t>
  </si>
  <si>
    <t>ANOS</t>
  </si>
  <si>
    <t xml:space="preserve">TOTAL </t>
  </si>
  <si>
    <t>Ação:</t>
  </si>
  <si>
    <t>Meta Física</t>
  </si>
  <si>
    <t>Valor</t>
  </si>
  <si>
    <t>Produto:</t>
  </si>
  <si>
    <t>AÇÕES / PRODUTOS / FUNÇÃO / SUBFUNÇÃO</t>
  </si>
  <si>
    <t>Função:</t>
  </si>
  <si>
    <t>Subfunção:</t>
  </si>
  <si>
    <t xml:space="preserve">MUNICÍPIO DE </t>
  </si>
  <si>
    <t>ÓRGÃO</t>
  </si>
  <si>
    <t>Garantir o Pleno funcionamento das atividades do poder Legislativo Municipal</t>
  </si>
  <si>
    <t>Habitantes (Pessoas)</t>
  </si>
  <si>
    <t>A</t>
  </si>
  <si>
    <t>01 - Legislativa</t>
  </si>
  <si>
    <t>031 - Ação Legislativa</t>
  </si>
  <si>
    <t>Atividade Mantida</t>
  </si>
  <si>
    <t>Unidade</t>
  </si>
  <si>
    <t>UNIDADE</t>
  </si>
  <si>
    <t>CAMARA DE VEREADORES</t>
  </si>
  <si>
    <t>131 - Comunicação Social</t>
  </si>
  <si>
    <t>P</t>
  </si>
  <si>
    <t>Equipamento Adquirido</t>
  </si>
  <si>
    <t>GABINETE DO PREFEITO</t>
  </si>
  <si>
    <t>0001 - Ação Legislativa</t>
  </si>
  <si>
    <t>0021 - Administração Governamental</t>
  </si>
  <si>
    <t>Garantir o funcionamento das atividades de apoio administrativos de todos os orgãos da Administração Municipal. Garantir melhor qualidade ao gasto público otimizando as tarefas executadas pelo aparato de apoio administrativo municipal.</t>
  </si>
  <si>
    <t>04 - Administração</t>
  </si>
  <si>
    <t>122 - Administração Geral</t>
  </si>
  <si>
    <t>SECRETARIA DA ADMINISTRAÇÃO</t>
  </si>
  <si>
    <t>0002 - Gestão Administrativa do Poder Executivo</t>
  </si>
  <si>
    <t>Garantir o funcionamento das atividades de apoio da Secretaria Municipal de Administração abrangendo todos os orgãos da Administração Municipal. Garantir melhor qualidade ao gasto público otimizando as tarefas executadas pelo aparato de apoio administrativo municipal.</t>
  </si>
  <si>
    <t>SECRETARIA DA FAZENDA</t>
  </si>
  <si>
    <t>0023 - Administração dos Recursos Financeiro</t>
  </si>
  <si>
    <t>123 - Administração Financeira</t>
  </si>
  <si>
    <t>Garantir o funcionamento das atividades de apoio da Secretaria Municipal da Fazenda.</t>
  </si>
  <si>
    <t>15 - Urbanismo</t>
  </si>
  <si>
    <t>0112 - Serv. de Limpeza Urbana</t>
  </si>
  <si>
    <t>17 - Saneamento</t>
  </si>
  <si>
    <t>512 - Saneamento Basico Urbano</t>
  </si>
  <si>
    <t>25 - Energia</t>
  </si>
  <si>
    <t>752 - Energia Eletrica</t>
  </si>
  <si>
    <t>0114 - Iluminação Pública.</t>
  </si>
  <si>
    <t>26 - Transporte</t>
  </si>
  <si>
    <t>782 - Transp. Rodoviário</t>
  </si>
  <si>
    <t>0170 - Estradas Vicinais</t>
  </si>
  <si>
    <t>1102 - Manut. Serv. Transporte</t>
  </si>
  <si>
    <t>SECRETARIA MUNICIPAL DE EDUCAÇÃO</t>
  </si>
  <si>
    <t>0082 - Ensino Fundamental</t>
  </si>
  <si>
    <t>12 - Educação</t>
  </si>
  <si>
    <t>361- Ensino Fundamental</t>
  </si>
  <si>
    <t>365 - Educação Infant. C/ MDE</t>
  </si>
  <si>
    <t>0080 - Educ. Crianças 0 a 6 anos</t>
  </si>
  <si>
    <t>366 - Educ. de Jovens e Adultos</t>
  </si>
  <si>
    <t>0091 - Combate ao Analfabetismo</t>
  </si>
  <si>
    <t>SECRETARIA MUNICIPAL DE EDUCAÇÃO - MDE</t>
  </si>
  <si>
    <t>361 - Ensino Fundamental</t>
  </si>
  <si>
    <t>365 - Educação Infnatil</t>
  </si>
  <si>
    <t>SECRETARIA MUNICIPAL DE EDUCAÇÃO - GASTOS NÃO COMPUTADOS</t>
  </si>
  <si>
    <t>Garantir o funcionamento das atividades inerentes ao ensino infantil e fundamental, com recursos do FUNDEB.</t>
  </si>
  <si>
    <t>Garantir o funcionamento das atividades inerentes ao ensino com recuros do Município, Estado e União.</t>
  </si>
  <si>
    <t>0086 - Transp. Esc. Ens. Fundam.</t>
  </si>
  <si>
    <t>0089- Alimentação Escolar</t>
  </si>
  <si>
    <t>362 - Ensino Médio</t>
  </si>
  <si>
    <t>0093 - Ensino Médio</t>
  </si>
  <si>
    <t>0089 - Alimentação Escolar</t>
  </si>
  <si>
    <t>13 - Cultura</t>
  </si>
  <si>
    <t>363 - Ensino Profissional</t>
  </si>
  <si>
    <t>0150 - Promoção do Turismo</t>
  </si>
  <si>
    <t>392 - Difusão Cultura</t>
  </si>
  <si>
    <t>0101 - Apoio Incentivo as Artes</t>
  </si>
  <si>
    <t>27 - Desporto e Lazer</t>
  </si>
  <si>
    <t>812 - Desporto Comunitário</t>
  </si>
  <si>
    <t>0180 - Desporto Comunitário</t>
  </si>
  <si>
    <t>SECRETARIA MUNICIPAL DE SAÚDE</t>
  </si>
  <si>
    <t>10 - Saúde</t>
  </si>
  <si>
    <t>301 - Atenção Básica</t>
  </si>
  <si>
    <t>1003 - Gestão da Política de Saúde</t>
  </si>
  <si>
    <t>301- Atenção Básica</t>
  </si>
  <si>
    <t>304 - Vigilância Sanitária</t>
  </si>
  <si>
    <t>0119 - Saneamento Básico</t>
  </si>
  <si>
    <t>Garantir o funcionamento das atividades inerentes a SAÚDE com recuros do Município - ASPS.</t>
  </si>
  <si>
    <t>0082 - Ensino Fundamental - 0093 - Ensino Médio - Ensino Superior</t>
  </si>
  <si>
    <t>0061 - Agentes Comunit. Saúde</t>
  </si>
  <si>
    <t>0062 - Assist. Domic. Saúde</t>
  </si>
  <si>
    <t>0069 - Assist. Farmaceutica</t>
  </si>
  <si>
    <t>0071 - Prev. Controle de Doenças</t>
  </si>
  <si>
    <t>0060 - Saúde da Crian. Alim.Mater.</t>
  </si>
  <si>
    <t>074 - Saúde Bucal</t>
  </si>
  <si>
    <t>1003 - Gestão da Polít. De Saúde</t>
  </si>
  <si>
    <t>SECRETARIA MUNICIPAL DE AGRICULTURA E MEIO AMBIENTE</t>
  </si>
  <si>
    <t>Garantir o funcionamento das atividades inerentes a Secretaria Municipal de Agricultura e Meio Ambiente.</t>
  </si>
  <si>
    <t>541 - Preserv.e Conserv. Ambiental</t>
  </si>
  <si>
    <t>18 - Gestão Ambiental</t>
  </si>
  <si>
    <t>1008 - Gestão Política Meio Amb.</t>
  </si>
  <si>
    <t>1008 - Gestão Política Agricultura e Meio Ambiente</t>
  </si>
  <si>
    <t>20 - Agricultura</t>
  </si>
  <si>
    <t>1009 - Gestão Política Agropecuar.</t>
  </si>
  <si>
    <t>0130 - Sementes e Mudas.</t>
  </si>
  <si>
    <t>601 - Prom. Da Produção Vegatal</t>
  </si>
  <si>
    <t>605 - Abastecimento</t>
  </si>
  <si>
    <t>0138 - Promoção Agropecuária</t>
  </si>
  <si>
    <t>606 - Extensão Rural</t>
  </si>
  <si>
    <t>0131 - Mecanização Agrícola</t>
  </si>
  <si>
    <t>0132 - Inc. Amp. Pequeno Agricult.</t>
  </si>
  <si>
    <t>691 - Promoção Comercial</t>
  </si>
  <si>
    <t>0142 - Desenv. Agronegócios</t>
  </si>
  <si>
    <t>SECRETARIA MUNICIPAL DE ASSISTENCIA SOCIAL</t>
  </si>
  <si>
    <t>1001 - Gestão da Política de Assist. Social</t>
  </si>
  <si>
    <t>Garantir o funcionamento das atividades inerentes a Secretaria Municipal de Assist. Social do Município.</t>
  </si>
  <si>
    <t>08 - Assist. Social</t>
  </si>
  <si>
    <t xml:space="preserve">1001 - Gest.Pol.Assist. Social </t>
  </si>
  <si>
    <t>244 - Assist. Comunitária</t>
  </si>
  <si>
    <t>0046 - Assist. Social Geral</t>
  </si>
  <si>
    <t>16 - Habitação</t>
  </si>
  <si>
    <t>11 - Trabalho</t>
  </si>
  <si>
    <t>22 - Indústria</t>
  </si>
  <si>
    <t>661 - Promoção Industrial</t>
  </si>
  <si>
    <t>0050 - Inativos e Pensionista da Previdência Estatutário</t>
  </si>
  <si>
    <t>Garantir o funcionamento das atividades inerentes ao FUNDO RPPS.</t>
  </si>
  <si>
    <t>09 - Previdência Social</t>
  </si>
  <si>
    <t>272 - Prev. Do Regime Estaturio</t>
  </si>
  <si>
    <t>FUNDO    R  P  P  S   - EMPRESA  (21)</t>
  </si>
  <si>
    <t>CAMARA DE VEREADORES - EMPRESA (27)</t>
  </si>
  <si>
    <t>EDILIO RUDY PREUSLER</t>
  </si>
  <si>
    <t>ANEXO I - PROGRAMAS  - PARÂMETRO PARA VARIAÇÃO ANUAL (6,00%)</t>
  </si>
  <si>
    <t>Atividade mantida</t>
  </si>
  <si>
    <t>Funçâo:</t>
  </si>
  <si>
    <t>122 - administração Financeira.</t>
  </si>
  <si>
    <t>M.Fiscal</t>
  </si>
  <si>
    <t>2001 - Manutenção das Atividades do Poder Legislativo</t>
  </si>
  <si>
    <t>2002 - Publicações Legais e Institucionais da Camara Municipal</t>
  </si>
  <si>
    <t>1001 - Equipamento e Material Permanente para o Legislativo</t>
  </si>
  <si>
    <t>2003 - Manutenção do Gabinete do Prefeito</t>
  </si>
  <si>
    <t>1004 - Equipamentos e Material Permanente p/ Secretaria de Administração</t>
  </si>
  <si>
    <t>2123 - Incremento de Receitas</t>
  </si>
  <si>
    <t>2008 - Manutenção da Secretaria da Fazenda</t>
  </si>
  <si>
    <t>Meta F.</t>
  </si>
  <si>
    <t>A / P</t>
  </si>
  <si>
    <t xml:space="preserve"> P</t>
  </si>
  <si>
    <t>12 - Educação.</t>
  </si>
  <si>
    <t>FUNDO  -  R  P  P  S</t>
  </si>
  <si>
    <t>0082- Ensino Fundamental.</t>
  </si>
  <si>
    <t>M. Fisica</t>
  </si>
  <si>
    <t>364 - Empreed. Turístico</t>
  </si>
  <si>
    <t>0150 - Prom. Do Turismo</t>
  </si>
  <si>
    <t>Valor.</t>
  </si>
  <si>
    <t>205 - Ensino de Graduação</t>
  </si>
  <si>
    <t>0090 - Assist. Educ. Ens. Superior</t>
  </si>
  <si>
    <t>205 - Ensino Superior</t>
  </si>
  <si>
    <t>A /P</t>
  </si>
  <si>
    <t>2050 - Progra - PACS - Ag. Comuunitário</t>
  </si>
  <si>
    <t>2047 - Piso de Atensão Basica - PAB - Fixo.</t>
  </si>
  <si>
    <t>205 - Viglância Epedimológica</t>
  </si>
  <si>
    <t>20- Planej. E Orçamento</t>
  </si>
  <si>
    <t>122 - Administ. Geral.</t>
  </si>
  <si>
    <t>1009 - Gestão Política Agropecuária.</t>
  </si>
  <si>
    <t>FunçãoSubfunção:</t>
  </si>
  <si>
    <t>122 - 1009 - Gestão Política Agropecuar.</t>
  </si>
  <si>
    <t>0139 - Irrig. De Solo</t>
  </si>
  <si>
    <t>1021 - Equip. Mat. Permanente</t>
  </si>
  <si>
    <t xml:space="preserve">               Prefeito Municipal</t>
  </si>
  <si>
    <t>TOTAL GERAL</t>
  </si>
  <si>
    <t>RPPS</t>
  </si>
  <si>
    <t>PREFEITURA</t>
  </si>
  <si>
    <t>RECEITA</t>
  </si>
  <si>
    <t>DIFERENÇA</t>
  </si>
  <si>
    <t>1003 - Equipamentos e Material Permanente p/ Gabinete do Prefeito</t>
  </si>
  <si>
    <t>2004 - Manutenção da Coordenadoria de Mulher</t>
  </si>
  <si>
    <t>2005 - Manutenção da Secretaria de Administração</t>
  </si>
  <si>
    <t>2006 - Manutenção do Patrimonio Publico</t>
  </si>
  <si>
    <t>2100 - Manutenção de Conselhos Municipais</t>
  </si>
  <si>
    <t>2101 - Manutenlção de Consórcios Regionais</t>
  </si>
  <si>
    <t>1005 - Equipamentos e Material Permanente p/ Secretaria de Administração</t>
  </si>
  <si>
    <t>2018 - Preserv.e Conserv. Ambiental</t>
  </si>
  <si>
    <t>1006 - Equip. P/ Sec.Agricultura</t>
  </si>
  <si>
    <t>2009 - Manut. da Sec. Municipal de Agric. E Meio Ambiente</t>
  </si>
  <si>
    <t>2099 - Manutenção Conselho Agricultura</t>
  </si>
  <si>
    <t>2137 - Manutenção de Poços e Rede de Distribuição de Agua Potavel</t>
  </si>
  <si>
    <t>2169 - SDR Calcario</t>
  </si>
  <si>
    <t>2012 - Manut. do Viveiro Municipal</t>
  </si>
  <si>
    <t>1143 - MDA PRONAT Aq. Maquinas</t>
  </si>
  <si>
    <t>2011 - Programa Troca- Troca</t>
  </si>
  <si>
    <t>2013 - Manut. da Patrulha Agricola</t>
  </si>
  <si>
    <t>2014 - Convenio Emater</t>
  </si>
  <si>
    <t>1134 - Programa Dissemina</t>
  </si>
  <si>
    <t>2016 - Fomento Agricultura Familiar</t>
  </si>
  <si>
    <t>2017 - Ensaibramento de Estradas</t>
  </si>
  <si>
    <t>1135 - Manutenção de Estradas, Rec.Próprios e INCRA</t>
  </si>
  <si>
    <t>2020 - Manutenção Transporte Escolar Ensino Fundamental</t>
  </si>
  <si>
    <t>2022 - Merenda Escolar  Ensino Fundamental</t>
  </si>
  <si>
    <t>2023- Salario Educação</t>
  </si>
  <si>
    <t>2031- Eventos Culturais</t>
  </si>
  <si>
    <t>2030- Manut. Ensino - EJA-ENCEJA</t>
  </si>
  <si>
    <t>2180 - Brasil Carinhoso</t>
  </si>
  <si>
    <t>2021 - Manutenção Educação Infantil</t>
  </si>
  <si>
    <t>2032 - Corais e Banda Municipal</t>
  </si>
  <si>
    <t>2033 - Manutenção Biblioteca Municipal</t>
  </si>
  <si>
    <t>1147 - Alojamento Instituto Educar</t>
  </si>
  <si>
    <t>2007 - Divulgação Oficial e Manutenção Assessoria da Imprensa</t>
  </si>
  <si>
    <t>2015 - Fomento Agro Industria Familiar</t>
  </si>
  <si>
    <t>1009 - Equip. Mat. Permanente p/ Edudação</t>
  </si>
  <si>
    <t>2019 - Manutenção  Ensino Fundamental em  Turno Integral</t>
  </si>
  <si>
    <t>1010 - Aquisição Equipamentos com Recursos de Alienação e bens</t>
  </si>
  <si>
    <t>2185 - Merenda Escolar  Ensino Infantil</t>
  </si>
  <si>
    <t>2186 - Merenda Escolar  Ensino Médio</t>
  </si>
  <si>
    <t>2185- Merenda Escolar Ensino Infantil</t>
  </si>
  <si>
    <t>2027 - Apoio Ensino Médio - Transporte escolar</t>
  </si>
  <si>
    <t>2025- Amortização Divida Pública</t>
  </si>
  <si>
    <t>2029 - Manutenção, Conservação de Predios escolares</t>
  </si>
  <si>
    <t>2028 - Transporte Escolar Ensino Fundamental</t>
  </si>
  <si>
    <t xml:space="preserve">2028-- Apoio Ensino Superior Transporte </t>
  </si>
  <si>
    <t>2024 - Manutenção  Educação Especial</t>
  </si>
  <si>
    <t>2034 - Manutenção das Atividades do CMD</t>
  </si>
  <si>
    <t>GASTOS COMPUTADOS</t>
  </si>
  <si>
    <t>TOTAL DOS GASTOS</t>
  </si>
  <si>
    <t>VALORES GLOBAIS</t>
  </si>
  <si>
    <t>SECRETARIA MUNICIPAL DE OBRAS</t>
  </si>
  <si>
    <t xml:space="preserve">          SECRETARIA DE OBRAS</t>
  </si>
  <si>
    <t>1012 - Equipamentos para Secretaria de Obras</t>
  </si>
  <si>
    <t>1014- Aquisição Equipamentos com recursos de Alienação de Bens</t>
  </si>
  <si>
    <t>2035 - Manutenção da Secretaria de Obras</t>
  </si>
  <si>
    <t>2036 - Manutenção de Praças Públicas</t>
  </si>
  <si>
    <t>2042- Iluminação Pública</t>
  </si>
  <si>
    <t>2045- Investimentos nas Comunidades Rurais</t>
  </si>
  <si>
    <t>2037 - Manutenção Defesa Civil</t>
  </si>
  <si>
    <t>Comunidade Assistida</t>
  </si>
  <si>
    <t>06- Segurança Pública</t>
  </si>
  <si>
    <t>122- Administração Geral</t>
  </si>
  <si>
    <t>122-  Administração Geral</t>
  </si>
  <si>
    <t>1013 - Pavimentação Vias Urbanas</t>
  </si>
  <si>
    <t>Ruas Pavimentadas</t>
  </si>
  <si>
    <t>451-Infra Estrutura Urbana</t>
  </si>
  <si>
    <t>15 -  Urbanismo</t>
  </si>
  <si>
    <t>2038 - Limpeza Pública</t>
  </si>
  <si>
    <t>452 - Serviços Urbanos</t>
  </si>
  <si>
    <t>2039- Cemiterio Municipal</t>
  </si>
  <si>
    <t>2040 - Manut. Rede Esgoto</t>
  </si>
  <si>
    <t>Redes de Esgoto</t>
  </si>
  <si>
    <t>2041 - Drenagem Residuos  Sólidos</t>
  </si>
  <si>
    <t>Residuos Drenados</t>
  </si>
  <si>
    <t>2014 - Manutenção de  Estradas e Pontes</t>
  </si>
  <si>
    <t>2044 - Manutenção da Frota de Maquinas</t>
  </si>
  <si>
    <t>2046 - Construção e Manutenção de Abrigos nas paradas de Ônibus</t>
  </si>
  <si>
    <t>2097 - Manutenção de Conselhos Municipais de Saúde</t>
  </si>
  <si>
    <t>1016- Equip. Material Permanente com recursos de Alienação de Bens da Saúde</t>
  </si>
  <si>
    <t>1015- Equipamentos e Material Permanente para Secretaria e Unidades de Saúde</t>
  </si>
  <si>
    <t>2047- Manutenção Atividades de Saúde no Municipio</t>
  </si>
  <si>
    <t>2051 - PSF - Prog. De Saúde Família</t>
  </si>
  <si>
    <t>2052 - Farmácia Básica Federal</t>
  </si>
  <si>
    <t>2054 - Vigilância em Saúde</t>
  </si>
  <si>
    <t>2056 - PIM - Primeira Infancia Melhor</t>
  </si>
  <si>
    <t>2062- Saúde p/todos- Saúde Bucal</t>
  </si>
  <si>
    <t>Vinculo</t>
  </si>
  <si>
    <t>4520</t>
  </si>
  <si>
    <t>4160</t>
  </si>
  <si>
    <t>40</t>
  </si>
  <si>
    <t>1104</t>
  </si>
  <si>
    <t>4090</t>
  </si>
  <si>
    <t>4050</t>
  </si>
  <si>
    <t>4770</t>
  </si>
  <si>
    <t>4510</t>
  </si>
  <si>
    <t>4710</t>
  </si>
  <si>
    <t>4540</t>
  </si>
  <si>
    <t>2063 - Atenção Básica em Saúde - PIES</t>
  </si>
  <si>
    <t>4011</t>
  </si>
  <si>
    <t>2153- Hospitais, Laboratórios e Outros</t>
  </si>
  <si>
    <t>2049- Sist. Abatecimento de Água</t>
  </si>
  <si>
    <t xml:space="preserve">          FUNDO MUNICIPAL DE SAÚDE</t>
  </si>
  <si>
    <t>vinculo</t>
  </si>
  <si>
    <t>001</t>
  </si>
  <si>
    <t>1182</t>
  </si>
  <si>
    <t>2065 - Ind. Gestçao Desc. Municipais IGDSUAS</t>
  </si>
  <si>
    <t>1167</t>
  </si>
  <si>
    <t>2068 - Programa PEAS</t>
  </si>
  <si>
    <t>1081</t>
  </si>
  <si>
    <t>2069 - Programa PAIF</t>
  </si>
  <si>
    <t>1195</t>
  </si>
  <si>
    <t>1205</t>
  </si>
  <si>
    <t>2177  -  BL PSB FNAS (PISO BASICO VARIAVEL -SCFV)</t>
  </si>
  <si>
    <t>2098 - Manutenção Conselho de Assistência Social</t>
  </si>
  <si>
    <t>2070 - Manutenção CRAS</t>
  </si>
  <si>
    <t>2071 - Projeto Plantão Social</t>
  </si>
  <si>
    <t>2184 - Defesa CIVIL</t>
  </si>
  <si>
    <t>2072 - Manutenção CONDICA</t>
  </si>
  <si>
    <t>SECRETARIA DE PLANEJAMENTO</t>
  </si>
  <si>
    <t>1005 - Equipamentos e Material Permanente p/ Secretaria de Planejamento</t>
  </si>
  <si>
    <t>121 -  Adminição Geralstra</t>
  </si>
  <si>
    <t>2073- Manutenção da Secretaria de Planejamento</t>
  </si>
  <si>
    <t>2074 - Plano Diretor</t>
  </si>
  <si>
    <t>ENCARGOS GERAIS</t>
  </si>
  <si>
    <t>2075- Amortização da Dívida Pública</t>
  </si>
  <si>
    <t>Divida Amortizada</t>
  </si>
  <si>
    <t>28- Encargos Especiais</t>
  </si>
  <si>
    <t>843-Serviço da Dívida Interna</t>
  </si>
  <si>
    <t>2076 - Sentenças Judiciais</t>
  </si>
  <si>
    <t>2077 - Amortização Débitos Previdenciários</t>
  </si>
  <si>
    <t>2078 - Encargos Gerais</t>
  </si>
  <si>
    <t>846 - Outros Encargos Especiais</t>
  </si>
  <si>
    <t>2079 - Encargos Sociais</t>
  </si>
  <si>
    <t>2080 - Reserva de Contingência</t>
  </si>
  <si>
    <t>999- Reserva de Contingência</t>
  </si>
  <si>
    <t>99- Reserva de Contingência</t>
  </si>
  <si>
    <t>SECRETARIA DO DESENVOLVIMENTO TRABALHO E CIDADANIA</t>
  </si>
  <si>
    <t>1020 - Equipamentos e Material Permanente p/ Secretaria de Desenvolvimento, Trabalho e Cidadania</t>
  </si>
  <si>
    <t>2081- Manutenção da Secretaria de Desenvolvimento, Trabalho e Cidadania</t>
  </si>
  <si>
    <t>2085 - Nota Premiada</t>
  </si>
  <si>
    <t>123-Administração Financeira</t>
  </si>
  <si>
    <t>2082 - Apoio a Geração Trabalho e Renda</t>
  </si>
  <si>
    <t>334- Fomento ao Trabalho</t>
  </si>
  <si>
    <t>2084 - Manutenção Distrito Industrial</t>
  </si>
  <si>
    <t>Distrito Industrial em Funcionamento</t>
  </si>
  <si>
    <t>2086 - Fomento à Indústria</t>
  </si>
  <si>
    <t>2087 -  Fomento ao Turismo</t>
  </si>
  <si>
    <t>695 - Turismo</t>
  </si>
  <si>
    <t>SECRETARIA DE HABITAÇÃO</t>
  </si>
  <si>
    <t>1021 - Equipamentos e Material Permanente p/ Secretaria de HABITAÇÃO</t>
  </si>
  <si>
    <t>2083 - Feiras e  Exposições</t>
  </si>
  <si>
    <t>23 - Comércio e Serviços</t>
  </si>
  <si>
    <t>2090 - Regularização Fundiária</t>
  </si>
  <si>
    <t>127 - Ordenamento Territorial</t>
  </si>
  <si>
    <t>2088 - Manutenção Secretaria de Habitação</t>
  </si>
  <si>
    <t>2091 - Manutenção de Habitaitações Populares</t>
  </si>
  <si>
    <t>482 - Habitações Urbanas</t>
  </si>
  <si>
    <t>2096 - Manut. Desp. Administ. Do RPPS</t>
  </si>
  <si>
    <t>Servidor Assistido</t>
  </si>
  <si>
    <t>2098 - Manut. Fundo Servidor - RPPS</t>
  </si>
  <si>
    <t>2097 - Reserva de Contingência - RPPS</t>
  </si>
  <si>
    <t>NELSON JOSÉ GRASSELLI</t>
  </si>
  <si>
    <t xml:space="preserve">      MICHELE HERMES</t>
  </si>
  <si>
    <t>Secretária da Fazenda</t>
  </si>
  <si>
    <t>Assessor Contábil CRC - Nº40.907</t>
  </si>
  <si>
    <t>PLANO PLURIANUAL 2018/2021- PPA</t>
  </si>
  <si>
    <t>PONTÃO-RS, 25 DE JULHO DE 2017</t>
  </si>
  <si>
    <t>1151 - Construção Capela Mortuária</t>
  </si>
  <si>
    <t>Capela Construida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</si>
</sst>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ge\r\a\l"/>
  </numFmts>
  <fonts count="49">
    <font>
      <sz val="10"/>
      <name val="Arial"/>
      <family val="0"/>
    </font>
    <font>
      <sz val="11"/>
      <color indexed="8"/>
      <name val="Calibri"/>
      <family val="2"/>
    </font>
    <font>
      <b/>
      <sz val="10"/>
      <name val="Arial"/>
      <family val="2"/>
    </font>
    <font>
      <sz val="8"/>
      <name val="Arial"/>
      <family val="0"/>
    </font>
    <font>
      <b/>
      <sz val="12"/>
      <name val="Calibri"/>
      <family val="2"/>
    </font>
    <font>
      <b/>
      <sz val="12"/>
      <name val="Arial"/>
      <family val="2"/>
    </font>
    <font>
      <sz val="12"/>
      <name val="Arial"/>
      <family val="2"/>
    </font>
    <font>
      <b/>
      <sz val="12"/>
      <color indexed="18"/>
      <name val="Calibri"/>
      <family val="2"/>
    </font>
    <font>
      <sz val="12"/>
      <name val="Calibri"/>
      <family val="2"/>
    </font>
    <font>
      <b/>
      <sz val="12"/>
      <color indexed="8"/>
      <name val="Calibri"/>
      <family val="2"/>
    </font>
    <font>
      <sz val="12"/>
      <color indexed="9"/>
      <name val="Calibri"/>
      <family val="2"/>
    </font>
    <font>
      <b/>
      <sz val="12"/>
      <name val="Cambria"/>
      <family val="1"/>
    </font>
    <font>
      <sz val="12"/>
      <name val="Cambria"/>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2"/>
      <color theme="0"/>
      <name val="Calibri"/>
      <family val="2"/>
    </font>
    <font>
      <b/>
      <sz val="12"/>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56"/>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indexed="18"/>
        <bgColor indexed="64"/>
      </patternFill>
    </fill>
    <fill>
      <patternFill patternType="solid">
        <fgColor rgb="FF92D050"/>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24997000396251678"/>
        <bgColor indexed="64"/>
      </patternFill>
    </fill>
    <fill>
      <patternFill patternType="solid">
        <fgColor theme="3" tint="-0.4999699890613556"/>
        <bgColor indexed="64"/>
      </patternFill>
    </fill>
    <fill>
      <patternFill patternType="solid">
        <fgColor theme="3" tint="0.7999799847602844"/>
        <bgColor indexed="64"/>
      </patternFill>
    </fill>
    <fill>
      <patternFill patternType="solid">
        <fgColor indexed="55"/>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medium"/>
    </border>
    <border>
      <left/>
      <right style="medium"/>
      <top style="medium"/>
      <bottom style="medium"/>
    </border>
    <border>
      <left/>
      <right/>
      <top style="medium"/>
      <bottom/>
    </border>
    <border>
      <left/>
      <right style="medium"/>
      <top style="medium"/>
      <bottom/>
    </border>
    <border>
      <left/>
      <right style="medium"/>
      <top/>
      <bottom/>
    </border>
    <border>
      <left/>
      <right style="medium"/>
      <top/>
      <bottom style="medium"/>
    </border>
    <border>
      <left style="medium"/>
      <right style="thin"/>
      <top style="medium"/>
      <bottom/>
    </border>
    <border>
      <left style="medium"/>
      <right style="thin"/>
      <top/>
      <bottom/>
    </border>
    <border>
      <left style="medium"/>
      <right style="thin"/>
      <top/>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style="medium"/>
    </border>
    <border>
      <left style="medium"/>
      <right/>
      <top style="medium"/>
      <bottom style="medium"/>
    </border>
    <border>
      <left style="medium"/>
      <right style="thin"/>
      <top/>
      <bottom style="medium"/>
    </border>
    <border>
      <left style="thin"/>
      <right style="thin"/>
      <top style="medium"/>
      <bottom/>
    </border>
    <border>
      <left style="thin"/>
      <right style="thin"/>
      <top/>
      <bottom/>
    </border>
    <border>
      <left style="thin"/>
      <right style="thin"/>
      <top/>
      <bottom style="medium"/>
    </border>
    <border>
      <left style="thin"/>
      <right style="medium"/>
      <top style="medium"/>
      <bottom style="medium"/>
    </border>
    <border>
      <left/>
      <right/>
      <top style="thin"/>
      <bottom style="thin"/>
    </border>
    <border>
      <left/>
      <right style="thin"/>
      <top style="thin"/>
      <bottom style="thin"/>
    </border>
    <border>
      <left style="thin"/>
      <right style="thin"/>
      <top style="thin"/>
      <bottom style="thin"/>
    </border>
    <border>
      <left style="medium"/>
      <right/>
      <top/>
      <bottom style="thin"/>
    </border>
    <border>
      <left/>
      <right/>
      <top/>
      <bottom style="thin"/>
    </border>
    <border>
      <left/>
      <right style="medium"/>
      <top style="thin"/>
      <bottom style="thin"/>
    </border>
    <border>
      <left style="medium"/>
      <right/>
      <top/>
      <bottom/>
    </border>
    <border>
      <left/>
      <right/>
      <top style="thin"/>
      <bottom/>
    </border>
    <border>
      <left style="thin"/>
      <right style="thin"/>
      <top/>
      <bottom style="thin"/>
    </border>
    <border>
      <left/>
      <right style="thin"/>
      <top style="thin"/>
      <bottom/>
    </border>
    <border>
      <left style="thin"/>
      <right style="thin"/>
      <top style="thin"/>
      <bottom/>
    </border>
    <border>
      <left style="thin"/>
      <right style="thin"/>
      <top style="thin"/>
      <bottom style="medium"/>
    </border>
    <border>
      <left style="thin"/>
      <right/>
      <top style="thin"/>
      <bottom/>
    </border>
    <border>
      <left style="thin"/>
      <right/>
      <top/>
      <bottom/>
    </border>
    <border>
      <left style="thin"/>
      <right/>
      <top/>
      <bottom style="medium"/>
    </border>
    <border>
      <left/>
      <right/>
      <top/>
      <bottom style="medium"/>
    </border>
    <border>
      <left style="thin"/>
      <right style="thin"/>
      <top/>
      <bottom style="double"/>
    </border>
    <border>
      <left style="thin"/>
      <right style="thin"/>
      <top style="thin"/>
      <bottom style="double"/>
    </border>
    <border>
      <left style="thin"/>
      <right/>
      <top/>
      <bottom style="double"/>
    </border>
    <border>
      <left/>
      <right/>
      <top/>
      <bottom style="double"/>
    </border>
    <border>
      <left/>
      <right style="medium"/>
      <top style="thin"/>
      <bottom/>
    </border>
    <border>
      <left style="medium"/>
      <right/>
      <top style="medium"/>
      <bottom/>
    </border>
    <border>
      <left style="thin"/>
      <right style="medium"/>
      <top/>
      <bottom style="medium"/>
    </border>
    <border>
      <left/>
      <right style="thin"/>
      <top style="medium"/>
      <bottom/>
    </border>
    <border>
      <left/>
      <right style="thin"/>
      <top/>
      <bottom/>
    </border>
    <border>
      <left style="thin"/>
      <right/>
      <top style="thin"/>
      <bottom style="medium"/>
    </border>
    <border>
      <left/>
      <right/>
      <top style="thin"/>
      <bottom style="medium"/>
    </border>
    <border>
      <left style="medium"/>
      <right/>
      <top/>
      <bottom style="medium"/>
    </border>
    <border>
      <left/>
      <right style="thin"/>
      <top/>
      <bottom style="medium"/>
    </border>
    <border>
      <left/>
      <right style="thin"/>
      <top/>
      <bottom style="thin"/>
    </border>
    <border>
      <left style="thin"/>
      <right/>
      <top style="thin"/>
      <bottom style="thin"/>
    </border>
    <border>
      <left/>
      <right style="thin"/>
      <top style="thin"/>
      <bottom style="medium"/>
    </border>
    <border>
      <left style="medium"/>
      <right/>
      <top style="thin"/>
      <bottom style="thin"/>
    </border>
    <border>
      <left style="medium"/>
      <right/>
      <top style="thin"/>
      <bottom/>
    </border>
    <border>
      <left style="thin"/>
      <right/>
      <top style="medium"/>
      <bottom style="thin"/>
    </border>
    <border>
      <left/>
      <right/>
      <top style="medium"/>
      <bottom style="thin"/>
    </border>
    <border>
      <left/>
      <right style="thin"/>
      <top style="medium"/>
      <bottom style="thin"/>
    </border>
    <border>
      <left style="medium"/>
      <right/>
      <top style="medium"/>
      <bottom style="thin"/>
    </border>
    <border>
      <left style="medium"/>
      <right/>
      <top style="thin"/>
      <bottom style="medium"/>
    </border>
    <border>
      <left/>
      <right style="medium"/>
      <top style="thin"/>
      <bottom style="medium"/>
    </border>
    <border>
      <left/>
      <right style="medium"/>
      <top style="medium"/>
      <bottom style="thin"/>
    </border>
    <border>
      <left style="thin"/>
      <right/>
      <top/>
      <bottom style="thin"/>
    </border>
    <border>
      <left style="thin"/>
      <right style="medium"/>
      <top style="thin"/>
      <bottom/>
    </border>
    <border>
      <left style="thin"/>
      <right/>
      <top style="thin"/>
      <bottom style="double"/>
    </border>
    <border>
      <left/>
      <right/>
      <top style="thin"/>
      <bottom style="double"/>
    </border>
    <border>
      <left/>
      <right style="thin"/>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8" fillId="32" borderId="0" applyNumberFormat="0" applyBorder="0" applyAlignment="0" applyProtection="0"/>
    <xf numFmtId="0" fontId="39" fillId="21" borderId="5" applyNumberFormat="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45" fillId="0" borderId="8" applyNumberFormat="0" applyFill="0" applyAlignment="0" applyProtection="0"/>
    <xf numFmtId="0" fontId="45" fillId="0" borderId="0" applyNumberFormat="0" applyFill="0" applyBorder="0" applyAlignment="0" applyProtection="0"/>
    <xf numFmtId="0" fontId="46" fillId="0" borderId="9" applyNumberFormat="0" applyFill="0" applyAlignment="0" applyProtection="0"/>
    <xf numFmtId="43" fontId="0" fillId="0" borderId="0" applyFont="0" applyFill="0" applyBorder="0" applyAlignment="0" applyProtection="0"/>
  </cellStyleXfs>
  <cellXfs count="357">
    <xf numFmtId="0" fontId="0" fillId="0" borderId="0" xfId="0"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43" fontId="0" fillId="0" borderId="19" xfId="0" applyNumberFormat="1" applyBorder="1" applyAlignment="1">
      <alignment/>
    </xf>
    <xf numFmtId="43" fontId="0" fillId="0" borderId="20" xfId="0" applyNumberFormat="1" applyBorder="1" applyAlignment="1">
      <alignment/>
    </xf>
    <xf numFmtId="43" fontId="0" fillId="0" borderId="21" xfId="0" applyNumberFormat="1" applyBorder="1" applyAlignment="1">
      <alignment/>
    </xf>
    <xf numFmtId="43" fontId="0" fillId="0" borderId="22" xfId="0" applyNumberFormat="1" applyBorder="1" applyAlignment="1">
      <alignment/>
    </xf>
    <xf numFmtId="0" fontId="2" fillId="33" borderId="23" xfId="0" applyFont="1" applyFill="1" applyBorder="1" applyAlignment="1">
      <alignment horizontal="center" wrapText="1"/>
    </xf>
    <xf numFmtId="0" fontId="2" fillId="33" borderId="10" xfId="0" applyFont="1" applyFill="1" applyBorder="1" applyAlignment="1">
      <alignment horizontal="center"/>
    </xf>
    <xf numFmtId="0" fontId="2" fillId="33" borderId="11" xfId="0" applyFont="1" applyFill="1" applyBorder="1" applyAlignment="1">
      <alignment horizontal="center"/>
    </xf>
    <xf numFmtId="0" fontId="2" fillId="0" borderId="23" xfId="0" applyFont="1" applyBorder="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3" fontId="4" fillId="0" borderId="29" xfId="0" applyNumberFormat="1" applyFont="1" applyFill="1" applyBorder="1" applyAlignment="1">
      <alignment horizontal="left" vertical="center" wrapText="1"/>
    </xf>
    <xf numFmtId="3" fontId="4" fillId="0" borderId="30" xfId="0" applyNumberFormat="1" applyFont="1" applyFill="1" applyBorder="1" applyAlignment="1">
      <alignment horizontal="left" vertical="center" wrapText="1"/>
    </xf>
    <xf numFmtId="3" fontId="4" fillId="16" borderId="31" xfId="0" applyNumberFormat="1" applyFont="1" applyFill="1" applyBorder="1" applyAlignment="1">
      <alignment/>
    </xf>
    <xf numFmtId="3" fontId="4" fillId="0" borderId="32" xfId="0" applyNumberFormat="1" applyFont="1" applyBorder="1" applyAlignment="1">
      <alignment vertical="top" wrapText="1"/>
    </xf>
    <xf numFmtId="3" fontId="4" fillId="0" borderId="33" xfId="0" applyNumberFormat="1" applyFont="1" applyBorder="1" applyAlignment="1">
      <alignment vertical="top" wrapText="1"/>
    </xf>
    <xf numFmtId="3" fontId="4" fillId="16" borderId="33" xfId="0" applyNumberFormat="1" applyFont="1" applyFill="1" applyBorder="1" applyAlignment="1">
      <alignment vertical="top" wrapText="1"/>
    </xf>
    <xf numFmtId="0" fontId="6" fillId="0" borderId="0" xfId="0" applyFont="1" applyAlignment="1">
      <alignment/>
    </xf>
    <xf numFmtId="3" fontId="7" fillId="0" borderId="31" xfId="0" applyNumberFormat="1" applyFont="1" applyBorder="1" applyAlignment="1">
      <alignment horizontal="left"/>
    </xf>
    <xf numFmtId="3" fontId="7" fillId="0" borderId="31" xfId="0" applyNumberFormat="1" applyFont="1" applyBorder="1" applyAlignment="1">
      <alignment horizontal="center"/>
    </xf>
    <xf numFmtId="3" fontId="4" fillId="0" borderId="0" xfId="0" applyNumberFormat="1" applyFont="1" applyBorder="1" applyAlignment="1">
      <alignment horizontal="left" vertical="center" wrapText="1"/>
    </xf>
    <xf numFmtId="3" fontId="4" fillId="34" borderId="30" xfId="0" applyNumberFormat="1" applyFont="1" applyFill="1" applyBorder="1" applyAlignment="1">
      <alignment horizontal="left" vertical="center" wrapText="1"/>
    </xf>
    <xf numFmtId="3" fontId="4" fillId="34" borderId="31" xfId="0" applyNumberFormat="1" applyFont="1" applyFill="1" applyBorder="1" applyAlignment="1">
      <alignment horizontal="center"/>
    </xf>
    <xf numFmtId="3" fontId="4" fillId="34" borderId="34" xfId="0" applyNumberFormat="1" applyFont="1" applyFill="1" applyBorder="1" applyAlignment="1">
      <alignment horizontal="center"/>
    </xf>
    <xf numFmtId="3" fontId="8" fillId="0" borderId="35" xfId="0" applyNumberFormat="1" applyFont="1" applyBorder="1" applyAlignment="1">
      <alignment/>
    </xf>
    <xf numFmtId="3" fontId="8" fillId="0" borderId="36" xfId="0" applyNumberFormat="1" applyFont="1" applyBorder="1" applyAlignment="1">
      <alignment/>
    </xf>
    <xf numFmtId="3" fontId="8" fillId="0" borderId="0" xfId="0" applyNumberFormat="1" applyFont="1" applyBorder="1" applyAlignment="1">
      <alignment horizontal="center"/>
    </xf>
    <xf numFmtId="3" fontId="8" fillId="0" borderId="36" xfId="0" applyNumberFormat="1" applyFont="1" applyBorder="1" applyAlignment="1">
      <alignment horizontal="center"/>
    </xf>
    <xf numFmtId="3" fontId="8" fillId="0" borderId="0" xfId="0" applyNumberFormat="1" applyFont="1" applyBorder="1" applyAlignment="1">
      <alignment/>
    </xf>
    <xf numFmtId="3" fontId="8" fillId="0" borderId="14" xfId="0" applyNumberFormat="1" applyFont="1" applyBorder="1" applyAlignment="1">
      <alignment/>
    </xf>
    <xf numFmtId="3" fontId="8" fillId="0" borderId="26" xfId="0" applyNumberFormat="1" applyFont="1" applyBorder="1" applyAlignment="1">
      <alignment horizontal="center" vertical="center"/>
    </xf>
    <xf numFmtId="3" fontId="4" fillId="0" borderId="37" xfId="0" applyNumberFormat="1" applyFont="1" applyFill="1" applyBorder="1" applyAlignment="1">
      <alignment horizontal="left" vertical="center" wrapText="1"/>
    </xf>
    <xf numFmtId="49" fontId="8" fillId="34" borderId="38" xfId="0" applyNumberFormat="1" applyFont="1" applyFill="1" applyBorder="1" applyAlignment="1">
      <alignment horizontal="center" vertical="center" wrapText="1"/>
    </xf>
    <xf numFmtId="3" fontId="8" fillId="34" borderId="30" xfId="0" applyNumberFormat="1" applyFont="1" applyFill="1" applyBorder="1" applyAlignment="1">
      <alignment horizontal="center" vertical="center" wrapText="1"/>
    </xf>
    <xf numFmtId="3" fontId="8" fillId="34" borderId="39" xfId="0" applyNumberFormat="1" applyFont="1" applyFill="1" applyBorder="1" applyAlignment="1">
      <alignment horizontal="center" vertical="center"/>
    </xf>
    <xf numFmtId="3" fontId="8" fillId="34" borderId="39" xfId="0" applyNumberFormat="1" applyFont="1" applyFill="1" applyBorder="1" applyAlignment="1">
      <alignment horizontal="center"/>
    </xf>
    <xf numFmtId="3" fontId="8" fillId="34" borderId="26" xfId="0" applyNumberFormat="1" applyFont="1" applyFill="1" applyBorder="1" applyAlignment="1">
      <alignment horizontal="center" vertical="center"/>
    </xf>
    <xf numFmtId="3" fontId="4" fillId="0" borderId="40" xfId="0" applyNumberFormat="1" applyFont="1" applyBorder="1" applyAlignment="1">
      <alignment horizontal="left" vertical="center"/>
    </xf>
    <xf numFmtId="3" fontId="8" fillId="34" borderId="41" xfId="0" applyNumberFormat="1" applyFont="1" applyFill="1" applyBorder="1" applyAlignment="1">
      <alignment horizontal="center" vertical="center" wrapText="1"/>
    </xf>
    <xf numFmtId="3" fontId="8" fillId="33" borderId="39" xfId="0" applyNumberFormat="1" applyFont="1" applyFill="1" applyBorder="1" applyAlignment="1">
      <alignment horizontal="center" vertical="center"/>
    </xf>
    <xf numFmtId="3" fontId="8" fillId="33" borderId="36" xfId="0" applyNumberFormat="1" applyFont="1" applyFill="1" applyBorder="1" applyAlignment="1">
      <alignment horizontal="center" vertical="center"/>
    </xf>
    <xf numFmtId="3" fontId="4" fillId="34" borderId="39" xfId="0" applyNumberFormat="1" applyFont="1" applyFill="1" applyBorder="1" applyAlignment="1">
      <alignment horizontal="right"/>
    </xf>
    <xf numFmtId="49" fontId="8" fillId="34" borderId="42" xfId="0" applyNumberFormat="1" applyFont="1" applyFill="1" applyBorder="1" applyAlignment="1">
      <alignment horizontal="center" vertical="center" wrapText="1"/>
    </xf>
    <xf numFmtId="3" fontId="8" fillId="34" borderId="42" xfId="0" applyNumberFormat="1" applyFont="1" applyFill="1" applyBorder="1" applyAlignment="1">
      <alignment horizontal="center" vertical="center" wrapText="1"/>
    </xf>
    <xf numFmtId="3" fontId="8" fillId="33" borderId="26" xfId="0" applyNumberFormat="1" applyFont="1" applyFill="1" applyBorder="1" applyAlignment="1">
      <alignment horizontal="center" vertical="center"/>
    </xf>
    <xf numFmtId="3" fontId="8" fillId="33" borderId="0" xfId="0" applyNumberFormat="1" applyFont="1" applyFill="1" applyBorder="1" applyAlignment="1">
      <alignment horizontal="center" vertical="center"/>
    </xf>
    <xf numFmtId="3" fontId="4" fillId="34" borderId="26" xfId="0" applyNumberFormat="1" applyFont="1" applyFill="1" applyBorder="1" applyAlignment="1">
      <alignment horizontal="center"/>
    </xf>
    <xf numFmtId="3" fontId="8" fillId="34" borderId="27" xfId="0" applyNumberFormat="1" applyFont="1" applyFill="1" applyBorder="1" applyAlignment="1">
      <alignment horizontal="center" vertical="center"/>
    </xf>
    <xf numFmtId="49" fontId="8" fillId="34" borderId="43" xfId="0" applyNumberFormat="1" applyFont="1" applyFill="1" applyBorder="1" applyAlignment="1">
      <alignment horizontal="center" vertical="center" wrapText="1"/>
    </xf>
    <xf numFmtId="3" fontId="8" fillId="34" borderId="43" xfId="0" applyNumberFormat="1" applyFont="1" applyFill="1" applyBorder="1" applyAlignment="1">
      <alignment/>
    </xf>
    <xf numFmtId="3" fontId="8" fillId="0" borderId="27" xfId="0" applyNumberFormat="1" applyFont="1" applyFill="1" applyBorder="1" applyAlignment="1">
      <alignment/>
    </xf>
    <xf numFmtId="3" fontId="8" fillId="0" borderId="44" xfId="0" applyNumberFormat="1" applyFont="1" applyFill="1" applyBorder="1" applyAlignment="1">
      <alignment/>
    </xf>
    <xf numFmtId="3" fontId="8" fillId="34" borderId="27" xfId="0" applyNumberFormat="1" applyFont="1" applyFill="1" applyBorder="1" applyAlignment="1">
      <alignment/>
    </xf>
    <xf numFmtId="49" fontId="8" fillId="34" borderId="39" xfId="0" applyNumberFormat="1" applyFont="1" applyFill="1" applyBorder="1" applyAlignment="1">
      <alignment horizontal="center" vertical="center" wrapText="1"/>
    </xf>
    <xf numFmtId="3" fontId="8" fillId="34" borderId="45" xfId="0" applyNumberFormat="1" applyFont="1" applyFill="1" applyBorder="1" applyAlignment="1">
      <alignment horizontal="center" vertical="center"/>
    </xf>
    <xf numFmtId="3" fontId="4" fillId="0" borderId="46" xfId="0" applyNumberFormat="1" applyFont="1" applyBorder="1" applyAlignment="1">
      <alignment horizontal="left" vertical="center"/>
    </xf>
    <xf numFmtId="49" fontId="8" fillId="34" borderId="47" xfId="0" applyNumberFormat="1" applyFont="1" applyFill="1" applyBorder="1" applyAlignment="1">
      <alignment horizontal="center" vertical="center" wrapText="1"/>
    </xf>
    <xf numFmtId="3" fontId="8" fillId="34" borderId="47" xfId="0" applyNumberFormat="1" applyFont="1" applyFill="1" applyBorder="1" applyAlignment="1">
      <alignment/>
    </xf>
    <xf numFmtId="3" fontId="8" fillId="0" borderId="45" xfId="0" applyNumberFormat="1" applyFont="1" applyFill="1" applyBorder="1" applyAlignment="1">
      <alignment/>
    </xf>
    <xf numFmtId="3" fontId="8" fillId="0" borderId="48" xfId="0" applyNumberFormat="1" applyFont="1" applyFill="1" applyBorder="1" applyAlignment="1">
      <alignment/>
    </xf>
    <xf numFmtId="3" fontId="8" fillId="34" borderId="45" xfId="0" applyNumberFormat="1" applyFont="1" applyFill="1" applyBorder="1" applyAlignment="1">
      <alignment/>
    </xf>
    <xf numFmtId="3" fontId="8" fillId="35" borderId="0" xfId="0" applyNumberFormat="1" applyFont="1" applyFill="1" applyBorder="1" applyAlignment="1">
      <alignment horizontal="center" vertical="center"/>
    </xf>
    <xf numFmtId="3" fontId="4" fillId="35" borderId="0" xfId="0" applyNumberFormat="1" applyFont="1" applyFill="1" applyBorder="1" applyAlignment="1">
      <alignment horizontal="left" vertical="center"/>
    </xf>
    <xf numFmtId="3" fontId="8" fillId="35" borderId="0" xfId="0" applyNumberFormat="1" applyFont="1" applyFill="1" applyBorder="1" applyAlignment="1">
      <alignment horizontal="left" vertical="top"/>
    </xf>
    <xf numFmtId="49" fontId="8" fillId="35" borderId="0" xfId="0" applyNumberFormat="1" applyFont="1" applyFill="1" applyBorder="1" applyAlignment="1">
      <alignment horizontal="center" vertical="center" wrapText="1"/>
    </xf>
    <xf numFmtId="3" fontId="8" fillId="35" borderId="0" xfId="0" applyNumberFormat="1" applyFont="1" applyFill="1" applyBorder="1" applyAlignment="1">
      <alignment/>
    </xf>
    <xf numFmtId="3" fontId="4" fillId="0" borderId="31" xfId="0" applyNumberFormat="1" applyFont="1" applyFill="1" applyBorder="1" applyAlignment="1">
      <alignment horizontal="left" vertical="center" wrapText="1"/>
    </xf>
    <xf numFmtId="49" fontId="8" fillId="34" borderId="41" xfId="0" applyNumberFormat="1" applyFont="1" applyFill="1" applyBorder="1" applyAlignment="1">
      <alignment horizontal="center" vertical="center" wrapText="1"/>
    </xf>
    <xf numFmtId="3" fontId="4" fillId="34" borderId="39" xfId="0" applyNumberFormat="1" applyFont="1" applyFill="1" applyBorder="1" applyAlignment="1">
      <alignment horizontal="center"/>
    </xf>
    <xf numFmtId="4" fontId="6" fillId="0" borderId="0" xfId="0" applyNumberFormat="1" applyFont="1" applyAlignment="1">
      <alignment/>
    </xf>
    <xf numFmtId="3" fontId="4" fillId="0" borderId="26" xfId="0" applyNumberFormat="1" applyFont="1" applyFill="1" applyBorder="1" applyAlignment="1">
      <alignment horizontal="left" vertical="center" wrapText="1"/>
    </xf>
    <xf numFmtId="3" fontId="8" fillId="0" borderId="31" xfId="0" applyNumberFormat="1" applyFont="1" applyBorder="1" applyAlignment="1">
      <alignment horizontal="center" vertical="center"/>
    </xf>
    <xf numFmtId="49" fontId="8" fillId="34" borderId="31" xfId="0" applyNumberFormat="1" applyFont="1" applyFill="1" applyBorder="1" applyAlignment="1">
      <alignment horizontal="center" vertical="center" wrapText="1"/>
    </xf>
    <xf numFmtId="3" fontId="8" fillId="34" borderId="31" xfId="0" applyNumberFormat="1" applyFont="1" applyFill="1" applyBorder="1" applyAlignment="1">
      <alignment horizontal="center" vertical="center" wrapText="1"/>
    </xf>
    <xf numFmtId="3" fontId="8" fillId="34" borderId="31" xfId="0" applyNumberFormat="1" applyFont="1" applyFill="1" applyBorder="1" applyAlignment="1">
      <alignment horizontal="center" vertical="center"/>
    </xf>
    <xf numFmtId="3" fontId="8" fillId="34" borderId="31" xfId="0" applyNumberFormat="1" applyFont="1" applyFill="1" applyBorder="1" applyAlignment="1">
      <alignment horizontal="center"/>
    </xf>
    <xf numFmtId="3" fontId="4" fillId="0" borderId="31" xfId="0" applyNumberFormat="1" applyFont="1" applyBorder="1" applyAlignment="1">
      <alignment horizontal="left" vertical="center"/>
    </xf>
    <xf numFmtId="3" fontId="8" fillId="33" borderId="31" xfId="0" applyNumberFormat="1" applyFont="1" applyFill="1" applyBorder="1" applyAlignment="1">
      <alignment horizontal="center" vertical="center"/>
    </xf>
    <xf numFmtId="3" fontId="4" fillId="34" borderId="31" xfId="0" applyNumberFormat="1" applyFont="1" applyFill="1" applyBorder="1" applyAlignment="1">
      <alignment horizontal="right"/>
    </xf>
    <xf numFmtId="3" fontId="8" fillId="34" borderId="0" xfId="0" applyNumberFormat="1" applyFont="1" applyFill="1" applyBorder="1" applyAlignment="1">
      <alignment horizontal="center" vertical="center"/>
    </xf>
    <xf numFmtId="3" fontId="4" fillId="0" borderId="0" xfId="0" applyNumberFormat="1" applyFont="1" applyFill="1" applyBorder="1" applyAlignment="1">
      <alignment horizontal="left" vertical="center" wrapText="1"/>
    </xf>
    <xf numFmtId="3" fontId="8" fillId="0" borderId="0" xfId="0" applyNumberFormat="1" applyFont="1" applyFill="1" applyBorder="1" applyAlignment="1">
      <alignment horizontal="left" vertical="top" wrapText="1"/>
    </xf>
    <xf numFmtId="49" fontId="8" fillId="34" borderId="0" xfId="0" applyNumberFormat="1" applyFont="1" applyFill="1" applyBorder="1" applyAlignment="1">
      <alignment horizontal="center" vertical="center" wrapText="1"/>
    </xf>
    <xf numFmtId="3" fontId="8" fillId="34" borderId="0" xfId="0" applyNumberFormat="1" applyFont="1" applyFill="1" applyBorder="1" applyAlignment="1">
      <alignment horizontal="center" vertical="center" wrapText="1"/>
    </xf>
    <xf numFmtId="3" fontId="4" fillId="34" borderId="0" xfId="0" applyNumberFormat="1" applyFont="1" applyFill="1" applyBorder="1" applyAlignment="1">
      <alignment horizontal="center"/>
    </xf>
    <xf numFmtId="3" fontId="8" fillId="34" borderId="44" xfId="0" applyNumberFormat="1" applyFont="1" applyFill="1" applyBorder="1" applyAlignment="1">
      <alignment horizontal="center" vertical="center"/>
    </xf>
    <xf numFmtId="3" fontId="4" fillId="0" borderId="44" xfId="0" applyNumberFormat="1" applyFont="1" applyBorder="1" applyAlignment="1">
      <alignment horizontal="left" vertical="center"/>
    </xf>
    <xf numFmtId="3" fontId="8" fillId="0" borderId="44" xfId="0" applyNumberFormat="1" applyFont="1" applyBorder="1" applyAlignment="1">
      <alignment horizontal="left" vertical="top"/>
    </xf>
    <xf numFmtId="49" fontId="8" fillId="34" borderId="44" xfId="0" applyNumberFormat="1" applyFont="1" applyFill="1" applyBorder="1" applyAlignment="1">
      <alignment horizontal="center" vertical="center" wrapText="1"/>
    </xf>
    <xf numFmtId="3" fontId="8" fillId="34" borderId="44" xfId="0" applyNumberFormat="1" applyFont="1" applyFill="1" applyBorder="1" applyAlignment="1">
      <alignment/>
    </xf>
    <xf numFmtId="3" fontId="6" fillId="35" borderId="23" xfId="0" applyNumberFormat="1" applyFont="1" applyFill="1" applyBorder="1" applyAlignment="1">
      <alignment horizontal="left"/>
    </xf>
    <xf numFmtId="3" fontId="6" fillId="35" borderId="10" xfId="0" applyNumberFormat="1" applyFont="1" applyFill="1" applyBorder="1" applyAlignment="1">
      <alignment horizontal="left"/>
    </xf>
    <xf numFmtId="0" fontId="6" fillId="35" borderId="10" xfId="0" applyFont="1" applyFill="1" applyBorder="1" applyAlignment="1">
      <alignment/>
    </xf>
    <xf numFmtId="0" fontId="6" fillId="35" borderId="11" xfId="0" applyFont="1" applyFill="1" applyBorder="1" applyAlignment="1">
      <alignment/>
    </xf>
    <xf numFmtId="3" fontId="4" fillId="0" borderId="26" xfId="0" applyNumberFormat="1" applyFont="1" applyBorder="1" applyAlignment="1">
      <alignment horizontal="left" vertical="center"/>
    </xf>
    <xf numFmtId="3" fontId="8" fillId="34" borderId="0" xfId="0" applyNumberFormat="1" applyFont="1" applyFill="1" applyBorder="1" applyAlignment="1">
      <alignment/>
    </xf>
    <xf numFmtId="3" fontId="8" fillId="36" borderId="26" xfId="0" applyNumberFormat="1" applyFont="1" applyFill="1" applyBorder="1" applyAlignment="1">
      <alignment horizontal="center"/>
    </xf>
    <xf numFmtId="3" fontId="8" fillId="36" borderId="0" xfId="0" applyNumberFormat="1" applyFont="1" applyFill="1" applyBorder="1" applyAlignment="1">
      <alignment horizontal="center"/>
    </xf>
    <xf numFmtId="3" fontId="8" fillId="0" borderId="41" xfId="0" applyNumberFormat="1" applyFont="1" applyBorder="1" applyAlignment="1">
      <alignment horizontal="left" vertical="top"/>
    </xf>
    <xf numFmtId="3" fontId="8" fillId="0" borderId="36" xfId="0" applyNumberFormat="1" applyFont="1" applyBorder="1" applyAlignment="1">
      <alignment horizontal="left" vertical="top"/>
    </xf>
    <xf numFmtId="3" fontId="8" fillId="0" borderId="38" xfId="0" applyNumberFormat="1" applyFont="1" applyBorder="1" applyAlignment="1">
      <alignment horizontal="left" vertical="top"/>
    </xf>
    <xf numFmtId="3" fontId="8" fillId="37" borderId="26" xfId="0" applyNumberFormat="1" applyFont="1" applyFill="1" applyBorder="1" applyAlignment="1">
      <alignment/>
    </xf>
    <xf numFmtId="3" fontId="8" fillId="37" borderId="0" xfId="0" applyNumberFormat="1" applyFont="1" applyFill="1" applyBorder="1" applyAlignment="1">
      <alignment/>
    </xf>
    <xf numFmtId="3" fontId="8" fillId="34" borderId="39" xfId="0" applyNumberFormat="1" applyFont="1" applyFill="1" applyBorder="1" applyAlignment="1">
      <alignment horizontal="right"/>
    </xf>
    <xf numFmtId="3" fontId="8" fillId="0" borderId="26" xfId="0" applyNumberFormat="1" applyFont="1" applyFill="1" applyBorder="1" applyAlignment="1">
      <alignment/>
    </xf>
    <xf numFmtId="3" fontId="8" fillId="0" borderId="0" xfId="0" applyNumberFormat="1" applyFont="1" applyFill="1" applyBorder="1" applyAlignment="1">
      <alignment/>
    </xf>
    <xf numFmtId="3" fontId="47" fillId="34" borderId="39" xfId="0" applyNumberFormat="1" applyFont="1" applyFill="1" applyBorder="1" applyAlignment="1">
      <alignment horizontal="center"/>
    </xf>
    <xf numFmtId="3" fontId="4" fillId="0" borderId="27" xfId="0" applyNumberFormat="1" applyFont="1" applyBorder="1" applyAlignment="1">
      <alignment horizontal="left" vertical="center"/>
    </xf>
    <xf numFmtId="3" fontId="4" fillId="34" borderId="38" xfId="0" applyNumberFormat="1" applyFont="1" applyFill="1" applyBorder="1" applyAlignment="1">
      <alignment horizontal="left" vertical="center" wrapText="1"/>
    </xf>
    <xf numFmtId="3" fontId="4" fillId="34" borderId="49" xfId="0" applyNumberFormat="1" applyFont="1" applyFill="1" applyBorder="1" applyAlignment="1">
      <alignment horizontal="center"/>
    </xf>
    <xf numFmtId="0" fontId="6" fillId="33" borderId="0" xfId="0" applyFont="1" applyFill="1" applyAlignment="1">
      <alignment/>
    </xf>
    <xf numFmtId="3" fontId="4" fillId="0" borderId="0" xfId="0" applyNumberFormat="1" applyFont="1" applyBorder="1" applyAlignment="1">
      <alignment horizontal="left" vertical="center"/>
    </xf>
    <xf numFmtId="3" fontId="8" fillId="0" borderId="0" xfId="0" applyNumberFormat="1" applyFont="1" applyBorder="1" applyAlignment="1">
      <alignment horizontal="left" vertical="top"/>
    </xf>
    <xf numFmtId="0" fontId="6" fillId="38" borderId="0" xfId="0" applyFont="1" applyFill="1" applyAlignment="1">
      <alignment/>
    </xf>
    <xf numFmtId="3" fontId="7" fillId="0" borderId="39" xfId="0" applyNumberFormat="1" applyFont="1" applyBorder="1" applyAlignment="1">
      <alignment horizontal="left"/>
    </xf>
    <xf numFmtId="3" fontId="7" fillId="0" borderId="39" xfId="0" applyNumberFormat="1" applyFont="1" applyBorder="1" applyAlignment="1">
      <alignment horizontal="center"/>
    </xf>
    <xf numFmtId="3" fontId="7" fillId="39" borderId="36" xfId="0" applyNumberFormat="1" applyFont="1" applyFill="1" applyBorder="1" applyAlignment="1">
      <alignment horizontal="center"/>
    </xf>
    <xf numFmtId="3" fontId="4" fillId="0" borderId="50" xfId="0" applyNumberFormat="1" applyFont="1" applyBorder="1" applyAlignment="1">
      <alignment horizontal="center" vertical="center" wrapText="1"/>
    </xf>
    <xf numFmtId="3" fontId="4" fillId="0" borderId="31" xfId="0" applyNumberFormat="1" applyFont="1" applyBorder="1" applyAlignment="1">
      <alignment horizontal="left" vertical="center" wrapText="1"/>
    </xf>
    <xf numFmtId="3" fontId="4" fillId="40" borderId="31" xfId="0" applyNumberFormat="1" applyFont="1" applyFill="1" applyBorder="1" applyAlignment="1">
      <alignment horizontal="left" vertical="center" wrapText="1"/>
    </xf>
    <xf numFmtId="3" fontId="4" fillId="40" borderId="31" xfId="0" applyNumberFormat="1" applyFont="1" applyFill="1" applyBorder="1" applyAlignment="1">
      <alignment horizontal="right" vertical="center" wrapText="1"/>
    </xf>
    <xf numFmtId="3" fontId="4" fillId="0" borderId="35" xfId="0" applyNumberFormat="1" applyFont="1" applyBorder="1" applyAlignment="1">
      <alignment horizontal="left" vertical="center" wrapText="1"/>
    </xf>
    <xf numFmtId="3" fontId="4" fillId="0" borderId="31" xfId="0" applyNumberFormat="1" applyFont="1" applyBorder="1" applyAlignment="1">
      <alignment horizontal="center" vertical="center" wrapText="1"/>
    </xf>
    <xf numFmtId="3" fontId="8" fillId="34" borderId="17" xfId="0" applyNumberFormat="1" applyFont="1" applyFill="1" applyBorder="1" applyAlignment="1">
      <alignment horizontal="center" vertical="center"/>
    </xf>
    <xf numFmtId="3" fontId="4" fillId="34" borderId="20" xfId="0" applyNumberFormat="1" applyFont="1" applyFill="1" applyBorder="1" applyAlignment="1">
      <alignment horizontal="center"/>
    </xf>
    <xf numFmtId="3" fontId="8" fillId="34" borderId="24" xfId="0" applyNumberFormat="1" applyFont="1" applyFill="1" applyBorder="1" applyAlignment="1">
      <alignment horizontal="center" vertical="center"/>
    </xf>
    <xf numFmtId="3" fontId="8" fillId="34" borderId="51" xfId="0" applyNumberFormat="1" applyFont="1" applyFill="1" applyBorder="1" applyAlignment="1">
      <alignment/>
    </xf>
    <xf numFmtId="3" fontId="8" fillId="41" borderId="26" xfId="0" applyNumberFormat="1" applyFont="1" applyFill="1" applyBorder="1" applyAlignment="1">
      <alignment horizontal="center" vertical="center"/>
    </xf>
    <xf numFmtId="3" fontId="8" fillId="34" borderId="26" xfId="0" applyNumberFormat="1" applyFont="1" applyFill="1" applyBorder="1" applyAlignment="1">
      <alignment/>
    </xf>
    <xf numFmtId="3" fontId="8" fillId="0" borderId="26" xfId="0" applyNumberFormat="1" applyFont="1" applyFill="1" applyBorder="1" applyAlignment="1">
      <alignment horizontal="center"/>
    </xf>
    <xf numFmtId="3" fontId="8" fillId="0" borderId="0" xfId="0" applyNumberFormat="1" applyFont="1" applyFill="1" applyBorder="1" applyAlignment="1">
      <alignment horizontal="center"/>
    </xf>
    <xf numFmtId="3" fontId="8" fillId="41" borderId="16" xfId="0" applyNumberFormat="1" applyFont="1" applyFill="1" applyBorder="1" applyAlignment="1">
      <alignment horizontal="center" vertical="center"/>
    </xf>
    <xf numFmtId="3" fontId="4" fillId="0" borderId="25" xfId="0" applyNumberFormat="1" applyFont="1" applyBorder="1" applyAlignment="1">
      <alignment horizontal="left" vertical="center"/>
    </xf>
    <xf numFmtId="49" fontId="8" fillId="34" borderId="50" xfId="0" applyNumberFormat="1" applyFont="1" applyFill="1" applyBorder="1" applyAlignment="1">
      <alignment horizontal="center" vertical="center" wrapText="1"/>
    </xf>
    <xf numFmtId="3" fontId="8" fillId="34" borderId="13" xfId="0" applyNumberFormat="1" applyFont="1" applyFill="1" applyBorder="1" applyAlignment="1">
      <alignment/>
    </xf>
    <xf numFmtId="3" fontId="8" fillId="0" borderId="52" xfId="0" applyNumberFormat="1" applyFont="1" applyFill="1" applyBorder="1" applyAlignment="1">
      <alignment horizontal="center"/>
    </xf>
    <xf numFmtId="3" fontId="8" fillId="0" borderId="12" xfId="0" applyNumberFormat="1" applyFont="1" applyFill="1" applyBorder="1" applyAlignment="1">
      <alignment horizontal="center"/>
    </xf>
    <xf numFmtId="3" fontId="8" fillId="0" borderId="25" xfId="0" applyNumberFormat="1" applyFont="1" applyFill="1" applyBorder="1" applyAlignment="1">
      <alignment horizontal="center"/>
    </xf>
    <xf numFmtId="3" fontId="8" fillId="34" borderId="19" xfId="0" applyNumberFormat="1" applyFont="1" applyFill="1" applyBorder="1" applyAlignment="1">
      <alignment horizontal="center"/>
    </xf>
    <xf numFmtId="49" fontId="8" fillId="34" borderId="35" xfId="0" applyNumberFormat="1" applyFont="1" applyFill="1" applyBorder="1" applyAlignment="1">
      <alignment horizontal="center" vertical="center" wrapText="1"/>
    </xf>
    <xf numFmtId="3" fontId="8" fillId="34" borderId="14" xfId="0" applyNumberFormat="1" applyFont="1" applyFill="1" applyBorder="1" applyAlignment="1">
      <alignment/>
    </xf>
    <xf numFmtId="3" fontId="8" fillId="0" borderId="53" xfId="0" applyNumberFormat="1" applyFont="1" applyFill="1" applyBorder="1" applyAlignment="1">
      <alignment/>
    </xf>
    <xf numFmtId="3" fontId="8" fillId="34" borderId="20" xfId="0" applyNumberFormat="1" applyFont="1" applyFill="1" applyBorder="1" applyAlignment="1">
      <alignment/>
    </xf>
    <xf numFmtId="3" fontId="8" fillId="0" borderId="54" xfId="0" applyNumberFormat="1" applyFont="1" applyBorder="1" applyAlignment="1">
      <alignment horizontal="left" vertical="top"/>
    </xf>
    <xf numFmtId="3" fontId="8" fillId="0" borderId="55" xfId="0" applyNumberFormat="1" applyFont="1" applyBorder="1" applyAlignment="1">
      <alignment horizontal="left" vertical="top"/>
    </xf>
    <xf numFmtId="49" fontId="8" fillId="34" borderId="56" xfId="0" applyNumberFormat="1" applyFont="1" applyFill="1" applyBorder="1" applyAlignment="1">
      <alignment horizontal="center" vertical="center" wrapText="1"/>
    </xf>
    <xf numFmtId="3" fontId="8" fillId="34" borderId="15" xfId="0" applyNumberFormat="1" applyFont="1" applyFill="1" applyBorder="1" applyAlignment="1">
      <alignment/>
    </xf>
    <xf numFmtId="3" fontId="8" fillId="0" borderId="57" xfId="0" applyNumberFormat="1" applyFont="1" applyFill="1" applyBorder="1" applyAlignment="1">
      <alignment/>
    </xf>
    <xf numFmtId="49" fontId="8" fillId="34" borderId="26" xfId="0" applyNumberFormat="1" applyFont="1" applyFill="1" applyBorder="1" applyAlignment="1">
      <alignment horizontal="center" vertical="center" wrapText="1"/>
    </xf>
    <xf numFmtId="3" fontId="8" fillId="34" borderId="58" xfId="0" applyNumberFormat="1" applyFont="1" applyFill="1" applyBorder="1" applyAlignment="1">
      <alignment horizontal="center" vertical="center" wrapText="1"/>
    </xf>
    <xf numFmtId="3" fontId="8" fillId="34" borderId="26" xfId="0" applyNumberFormat="1" applyFont="1" applyFill="1" applyBorder="1" applyAlignment="1">
      <alignment horizontal="center"/>
    </xf>
    <xf numFmtId="3" fontId="8" fillId="42" borderId="26" xfId="0" applyNumberFormat="1" applyFont="1" applyFill="1" applyBorder="1" applyAlignment="1">
      <alignment horizontal="center" vertical="center"/>
    </xf>
    <xf numFmtId="3" fontId="4" fillId="42" borderId="40" xfId="0" applyNumberFormat="1" applyFont="1" applyFill="1" applyBorder="1" applyAlignment="1">
      <alignment horizontal="left" vertical="center"/>
    </xf>
    <xf numFmtId="3" fontId="8" fillId="42" borderId="41" xfId="0" applyNumberFormat="1" applyFont="1" applyFill="1" applyBorder="1" applyAlignment="1">
      <alignment horizontal="left" vertical="top"/>
    </xf>
    <xf numFmtId="3" fontId="8" fillId="42" borderId="36" xfId="0" applyNumberFormat="1" applyFont="1" applyFill="1" applyBorder="1" applyAlignment="1">
      <alignment horizontal="left" vertical="top"/>
    </xf>
    <xf numFmtId="3" fontId="8" fillId="42" borderId="38" xfId="0" applyNumberFormat="1" applyFont="1" applyFill="1" applyBorder="1" applyAlignment="1">
      <alignment horizontal="left" vertical="top"/>
    </xf>
    <xf numFmtId="49" fontId="8" fillId="42" borderId="42" xfId="0" applyNumberFormat="1" applyFont="1" applyFill="1" applyBorder="1" applyAlignment="1">
      <alignment horizontal="center" vertical="center" wrapText="1"/>
    </xf>
    <xf numFmtId="3" fontId="8" fillId="42" borderId="42" xfId="0" applyNumberFormat="1" applyFont="1" applyFill="1" applyBorder="1" applyAlignment="1">
      <alignment/>
    </xf>
    <xf numFmtId="3" fontId="8" fillId="42" borderId="26" xfId="0" applyNumberFormat="1" applyFont="1" applyFill="1" applyBorder="1" applyAlignment="1">
      <alignment/>
    </xf>
    <xf numFmtId="3" fontId="8" fillId="42" borderId="0" xfId="0" applyNumberFormat="1" applyFont="1" applyFill="1" applyBorder="1" applyAlignment="1">
      <alignment/>
    </xf>
    <xf numFmtId="3" fontId="8" fillId="38" borderId="26" xfId="0" applyNumberFormat="1" applyFont="1" applyFill="1" applyBorder="1" applyAlignment="1">
      <alignment horizontal="center" vertical="center"/>
    </xf>
    <xf numFmtId="3" fontId="4" fillId="38" borderId="37" xfId="0" applyNumberFormat="1" applyFont="1" applyFill="1" applyBorder="1" applyAlignment="1">
      <alignment horizontal="left" vertical="center" wrapText="1"/>
    </xf>
    <xf numFmtId="49" fontId="8" fillId="38" borderId="39" xfId="0" applyNumberFormat="1" applyFont="1" applyFill="1" applyBorder="1" applyAlignment="1">
      <alignment horizontal="center" vertical="center" wrapText="1"/>
    </xf>
    <xf numFmtId="3" fontId="8" fillId="38" borderId="30" xfId="0" applyNumberFormat="1" applyFont="1" applyFill="1" applyBorder="1" applyAlignment="1">
      <alignment horizontal="center" vertical="center" wrapText="1"/>
    </xf>
    <xf numFmtId="3" fontId="8" fillId="38" borderId="39" xfId="0" applyNumberFormat="1" applyFont="1" applyFill="1" applyBorder="1" applyAlignment="1">
      <alignment horizontal="center" vertical="center"/>
    </xf>
    <xf numFmtId="3" fontId="8" fillId="38" borderId="39" xfId="0" applyNumberFormat="1" applyFont="1" applyFill="1" applyBorder="1" applyAlignment="1">
      <alignment horizontal="center"/>
    </xf>
    <xf numFmtId="3" fontId="8" fillId="42" borderId="0" xfId="0" applyNumberFormat="1" applyFont="1" applyFill="1" applyBorder="1" applyAlignment="1">
      <alignment horizontal="center" vertical="center"/>
    </xf>
    <xf numFmtId="3" fontId="4" fillId="42" borderId="0" xfId="0" applyNumberFormat="1" applyFont="1" applyFill="1" applyBorder="1" applyAlignment="1">
      <alignment horizontal="left" vertical="center"/>
    </xf>
    <xf numFmtId="3" fontId="8" fillId="42" borderId="0" xfId="0" applyNumberFormat="1" applyFont="1" applyFill="1" applyBorder="1" applyAlignment="1">
      <alignment horizontal="left" vertical="top"/>
    </xf>
    <xf numFmtId="49" fontId="8" fillId="42" borderId="0" xfId="0" applyNumberFormat="1" applyFont="1" applyFill="1" applyBorder="1" applyAlignment="1">
      <alignment horizontal="center" vertical="center" wrapText="1"/>
    </xf>
    <xf numFmtId="0" fontId="6" fillId="43" borderId="0" xfId="0" applyFont="1" applyFill="1" applyAlignment="1">
      <alignment/>
    </xf>
    <xf numFmtId="3" fontId="4" fillId="0" borderId="39" xfId="0" applyNumberFormat="1" applyFont="1" applyBorder="1" applyAlignment="1">
      <alignment horizontal="left" vertical="center"/>
    </xf>
    <xf numFmtId="3" fontId="8" fillId="34" borderId="42" xfId="0" applyNumberFormat="1" applyFont="1" applyFill="1" applyBorder="1" applyAlignment="1">
      <alignment/>
    </xf>
    <xf numFmtId="0" fontId="6" fillId="16" borderId="31" xfId="0" applyFont="1" applyFill="1" applyBorder="1" applyAlignment="1">
      <alignment/>
    </xf>
    <xf numFmtId="3" fontId="6" fillId="16" borderId="31" xfId="0" applyNumberFormat="1" applyFont="1" applyFill="1" applyBorder="1" applyAlignment="1">
      <alignment/>
    </xf>
    <xf numFmtId="0" fontId="12" fillId="16" borderId="31" xfId="0" applyFont="1" applyFill="1" applyBorder="1" applyAlignment="1">
      <alignment/>
    </xf>
    <xf numFmtId="3" fontId="12" fillId="16" borderId="31" xfId="0" applyNumberFormat="1" applyFont="1" applyFill="1" applyBorder="1" applyAlignment="1">
      <alignment/>
    </xf>
    <xf numFmtId="3" fontId="4" fillId="44" borderId="59" xfId="0" applyNumberFormat="1" applyFont="1" applyFill="1" applyBorder="1" applyAlignment="1">
      <alignment vertical="center"/>
    </xf>
    <xf numFmtId="3" fontId="4" fillId="44" borderId="29" xfId="0" applyNumberFormat="1" applyFont="1" applyFill="1" applyBorder="1" applyAlignment="1">
      <alignment vertical="center"/>
    </xf>
    <xf numFmtId="3" fontId="4" fillId="44" borderId="30" xfId="0" applyNumberFormat="1" applyFont="1" applyFill="1" applyBorder="1" applyAlignment="1">
      <alignment vertical="center"/>
    </xf>
    <xf numFmtId="0" fontId="6" fillId="44" borderId="31" xfId="0" applyFont="1" applyFill="1" applyBorder="1" applyAlignment="1">
      <alignment/>
    </xf>
    <xf numFmtId="3" fontId="6" fillId="44" borderId="31" xfId="0" applyNumberFormat="1" applyFont="1" applyFill="1" applyBorder="1" applyAlignment="1">
      <alignment/>
    </xf>
    <xf numFmtId="3" fontId="4" fillId="41" borderId="0" xfId="0" applyNumberFormat="1" applyFont="1" applyFill="1" applyBorder="1" applyAlignment="1">
      <alignment horizontal="center" vertical="center"/>
    </xf>
    <xf numFmtId="3" fontId="8" fillId="0" borderId="59" xfId="0" applyNumberFormat="1" applyFont="1" applyFill="1" applyBorder="1" applyAlignment="1">
      <alignment horizontal="left" vertical="top" wrapText="1"/>
    </xf>
    <xf numFmtId="3" fontId="8" fillId="0" borderId="29" xfId="0" applyNumberFormat="1" applyFont="1" applyFill="1" applyBorder="1" applyAlignment="1">
      <alignment horizontal="left" vertical="top" wrapText="1"/>
    </xf>
    <xf numFmtId="3" fontId="8" fillId="0" borderId="30" xfId="0" applyNumberFormat="1" applyFont="1" applyFill="1" applyBorder="1" applyAlignment="1">
      <alignment horizontal="left" vertical="top" wrapText="1"/>
    </xf>
    <xf numFmtId="3" fontId="8" fillId="0" borderId="54" xfId="0" applyNumberFormat="1" applyFont="1" applyBorder="1" applyAlignment="1">
      <alignment horizontal="left" vertical="top"/>
    </xf>
    <xf numFmtId="3" fontId="8" fillId="0" borderId="55" xfId="0" applyNumberFormat="1" applyFont="1" applyBorder="1" applyAlignment="1">
      <alignment horizontal="left" vertical="top"/>
    </xf>
    <xf numFmtId="3" fontId="8" fillId="0" borderId="60" xfId="0" applyNumberFormat="1" applyFont="1" applyBorder="1" applyAlignment="1">
      <alignment horizontal="left" vertical="top"/>
    </xf>
    <xf numFmtId="3" fontId="4" fillId="34" borderId="61" xfId="0" applyNumberFormat="1" applyFont="1" applyFill="1" applyBorder="1" applyAlignment="1">
      <alignment horizontal="center" vertical="center" wrapText="1"/>
    </xf>
    <xf numFmtId="3" fontId="4" fillId="34" borderId="29" xfId="0" applyNumberFormat="1" applyFont="1" applyFill="1" applyBorder="1" applyAlignment="1">
      <alignment horizontal="center" vertical="center" wrapText="1"/>
    </xf>
    <xf numFmtId="3" fontId="4" fillId="0" borderId="62" xfId="0" applyNumberFormat="1" applyFont="1" applyFill="1" applyBorder="1" applyAlignment="1">
      <alignment vertical="center" wrapText="1"/>
    </xf>
    <xf numFmtId="3" fontId="4" fillId="0" borderId="36" xfId="0" applyNumberFormat="1" applyFont="1" applyFill="1" applyBorder="1" applyAlignment="1">
      <alignment vertical="center" wrapText="1"/>
    </xf>
    <xf numFmtId="3" fontId="4" fillId="39" borderId="59" xfId="0" applyNumberFormat="1" applyFont="1" applyFill="1" applyBorder="1" applyAlignment="1">
      <alignment horizontal="left" vertical="center" wrapText="1"/>
    </xf>
    <xf numFmtId="3" fontId="4" fillId="39" borderId="29" xfId="0" applyNumberFormat="1" applyFont="1" applyFill="1" applyBorder="1" applyAlignment="1">
      <alignment horizontal="left" vertical="center" wrapText="1"/>
    </xf>
    <xf numFmtId="3" fontId="4" fillId="39" borderId="30" xfId="0" applyNumberFormat="1" applyFont="1" applyFill="1" applyBorder="1" applyAlignment="1">
      <alignment horizontal="left" vertical="center" wrapText="1"/>
    </xf>
    <xf numFmtId="3" fontId="4" fillId="39" borderId="63" xfId="0" applyNumberFormat="1" applyFont="1" applyFill="1" applyBorder="1" applyAlignment="1">
      <alignment horizontal="left" vertical="center" wrapText="1"/>
    </xf>
    <xf numFmtId="3" fontId="4" fillId="39" borderId="64" xfId="0" applyNumberFormat="1" applyFont="1" applyFill="1" applyBorder="1" applyAlignment="1">
      <alignment horizontal="left" vertical="center" wrapText="1"/>
    </xf>
    <xf numFmtId="3" fontId="4" fillId="39" borderId="65" xfId="0" applyNumberFormat="1" applyFont="1" applyFill="1" applyBorder="1" applyAlignment="1">
      <alignment horizontal="left" vertical="center" wrapText="1"/>
    </xf>
    <xf numFmtId="3" fontId="4" fillId="34" borderId="66" xfId="0" applyNumberFormat="1" applyFont="1" applyFill="1" applyBorder="1" applyAlignment="1">
      <alignment/>
    </xf>
    <xf numFmtId="3" fontId="4" fillId="34" borderId="64" xfId="0" applyNumberFormat="1" applyFont="1" applyFill="1" applyBorder="1" applyAlignment="1">
      <alignment/>
    </xf>
    <xf numFmtId="3" fontId="4" fillId="34" borderId="65" xfId="0" applyNumberFormat="1" applyFont="1" applyFill="1" applyBorder="1" applyAlignment="1">
      <alignment/>
    </xf>
    <xf numFmtId="3" fontId="4" fillId="34" borderId="63" xfId="0" applyNumberFormat="1" applyFont="1" applyFill="1" applyBorder="1" applyAlignment="1">
      <alignment horizontal="center"/>
    </xf>
    <xf numFmtId="3" fontId="4" fillId="34" borderId="64" xfId="0" applyNumberFormat="1" applyFont="1" applyFill="1" applyBorder="1" applyAlignment="1">
      <alignment horizontal="center"/>
    </xf>
    <xf numFmtId="3" fontId="4" fillId="34" borderId="65" xfId="0" applyNumberFormat="1" applyFont="1" applyFill="1" applyBorder="1" applyAlignment="1">
      <alignment horizontal="center"/>
    </xf>
    <xf numFmtId="3" fontId="7" fillId="0" borderId="59" xfId="0" applyNumberFormat="1" applyFont="1" applyBorder="1" applyAlignment="1">
      <alignment horizontal="center"/>
    </xf>
    <xf numFmtId="3" fontId="7" fillId="0" borderId="29" xfId="0" applyNumberFormat="1" applyFont="1" applyBorder="1" applyAlignment="1">
      <alignment horizontal="center"/>
    </xf>
    <xf numFmtId="3" fontId="7" fillId="0" borderId="30" xfId="0" applyNumberFormat="1" applyFont="1" applyBorder="1" applyAlignment="1">
      <alignment horizontal="center"/>
    </xf>
    <xf numFmtId="3" fontId="4" fillId="0" borderId="36" xfId="0" applyNumberFormat="1" applyFont="1" applyBorder="1" applyAlignment="1">
      <alignment horizontal="left" vertical="center" wrapText="1"/>
    </xf>
    <xf numFmtId="3" fontId="4" fillId="0" borderId="49" xfId="0" applyNumberFormat="1" applyFont="1" applyBorder="1" applyAlignment="1">
      <alignment horizontal="left" vertical="center" wrapText="1"/>
    </xf>
    <xf numFmtId="3" fontId="4" fillId="0" borderId="67" xfId="0" applyNumberFormat="1" applyFont="1" applyBorder="1" applyAlignment="1">
      <alignment horizontal="left" vertical="center" wrapText="1"/>
    </xf>
    <xf numFmtId="3" fontId="4" fillId="0" borderId="55" xfId="0" applyNumberFormat="1" applyFont="1" applyBorder="1" applyAlignment="1">
      <alignment horizontal="left" vertical="center" wrapText="1"/>
    </xf>
    <xf numFmtId="3" fontId="4" fillId="0" borderId="68" xfId="0" applyNumberFormat="1" applyFont="1" applyBorder="1" applyAlignment="1">
      <alignment horizontal="left" vertical="center" wrapText="1"/>
    </xf>
    <xf numFmtId="3" fontId="4" fillId="0" borderId="0" xfId="0" applyNumberFormat="1" applyFont="1" applyBorder="1" applyAlignment="1">
      <alignment horizontal="left" vertical="center" wrapText="1"/>
    </xf>
    <xf numFmtId="3" fontId="4" fillId="0" borderId="14" xfId="0" applyNumberFormat="1" applyFont="1" applyBorder="1" applyAlignment="1">
      <alignment horizontal="left" vertical="center" wrapText="1"/>
    </xf>
    <xf numFmtId="3" fontId="4" fillId="0" borderId="50" xfId="0" applyNumberFormat="1" applyFont="1" applyBorder="1" applyAlignment="1">
      <alignment horizontal="left" vertical="center" wrapText="1"/>
    </xf>
    <xf numFmtId="3" fontId="4" fillId="0" borderId="12" xfId="0" applyNumberFormat="1" applyFont="1" applyBorder="1" applyAlignment="1">
      <alignment horizontal="left" vertical="center" wrapText="1"/>
    </xf>
    <xf numFmtId="3" fontId="4" fillId="0" borderId="13" xfId="0" applyNumberFormat="1" applyFont="1" applyBorder="1" applyAlignment="1">
      <alignment horizontal="left" vertical="center" wrapText="1"/>
    </xf>
    <xf numFmtId="3" fontId="4" fillId="0" borderId="56" xfId="0" applyNumberFormat="1" applyFont="1" applyBorder="1" applyAlignment="1">
      <alignment horizontal="left" vertical="center" wrapText="1"/>
    </xf>
    <xf numFmtId="3" fontId="4" fillId="0" borderId="44" xfId="0" applyNumberFormat="1" applyFont="1" applyBorder="1" applyAlignment="1">
      <alignment horizontal="left" vertical="center" wrapText="1"/>
    </xf>
    <xf numFmtId="3" fontId="4" fillId="0" borderId="15" xfId="0" applyNumberFormat="1" applyFont="1" applyBorder="1" applyAlignment="1">
      <alignment horizontal="left" vertical="center" wrapText="1"/>
    </xf>
    <xf numFmtId="3" fontId="8" fillId="0" borderId="59" xfId="0" applyNumberFormat="1" applyFont="1" applyBorder="1" applyAlignment="1">
      <alignment horizontal="center"/>
    </xf>
    <xf numFmtId="3" fontId="8" fillId="0" borderId="29" xfId="0" applyNumberFormat="1" applyFont="1" applyBorder="1" applyAlignment="1">
      <alignment horizontal="center"/>
    </xf>
    <xf numFmtId="3" fontId="8" fillId="0" borderId="34" xfId="0" applyNumberFormat="1" applyFont="1" applyBorder="1" applyAlignment="1">
      <alignment horizontal="center"/>
    </xf>
    <xf numFmtId="3" fontId="4" fillId="34" borderId="63" xfId="0" applyNumberFormat="1" applyFont="1" applyFill="1" applyBorder="1" applyAlignment="1">
      <alignment horizontal="left"/>
    </xf>
    <xf numFmtId="3" fontId="4" fillId="34" borderId="64" xfId="0" applyNumberFormat="1" applyFont="1" applyFill="1" applyBorder="1" applyAlignment="1">
      <alignment horizontal="left"/>
    </xf>
    <xf numFmtId="3" fontId="4" fillId="34" borderId="69" xfId="0" applyNumberFormat="1" applyFont="1" applyFill="1" applyBorder="1" applyAlignment="1">
      <alignment horizontal="left"/>
    </xf>
    <xf numFmtId="3" fontId="8" fillId="0" borderId="61" xfId="0" applyNumberFormat="1" applyFont="1" applyBorder="1" applyAlignment="1">
      <alignment/>
    </xf>
    <xf numFmtId="3" fontId="8" fillId="0" borderId="29" xfId="0" applyNumberFormat="1" applyFont="1" applyBorder="1" applyAlignment="1">
      <alignment/>
    </xf>
    <xf numFmtId="3" fontId="8" fillId="0" borderId="30" xfId="0" applyNumberFormat="1" applyFont="1" applyBorder="1" applyAlignment="1">
      <alignment/>
    </xf>
    <xf numFmtId="3" fontId="8" fillId="0" borderId="42" xfId="0" applyNumberFormat="1" applyFont="1" applyBorder="1" applyAlignment="1">
      <alignment horizontal="center"/>
    </xf>
    <xf numFmtId="3" fontId="8" fillId="0" borderId="0" xfId="0" applyNumberFormat="1" applyFont="1" applyBorder="1" applyAlignment="1">
      <alignment horizontal="center"/>
    </xf>
    <xf numFmtId="3" fontId="8" fillId="0" borderId="53" xfId="0" applyNumberFormat="1" applyFont="1" applyBorder="1" applyAlignment="1">
      <alignment horizontal="center"/>
    </xf>
    <xf numFmtId="3" fontId="4" fillId="16" borderId="59" xfId="0" applyNumberFormat="1" applyFont="1" applyFill="1" applyBorder="1" applyAlignment="1">
      <alignment horizontal="left" vertical="center" wrapText="1"/>
    </xf>
    <xf numFmtId="3" fontId="4" fillId="16" borderId="29" xfId="0" applyNumberFormat="1" applyFont="1" applyFill="1" applyBorder="1" applyAlignment="1">
      <alignment horizontal="left" vertical="center" wrapText="1"/>
    </xf>
    <xf numFmtId="3" fontId="4" fillId="16" borderId="30" xfId="0" applyNumberFormat="1" applyFont="1" applyFill="1" applyBorder="1" applyAlignment="1">
      <alignment horizontal="left" vertical="center" wrapText="1"/>
    </xf>
    <xf numFmtId="3" fontId="4" fillId="16" borderId="31" xfId="0" applyNumberFormat="1" applyFont="1" applyFill="1" applyBorder="1" applyAlignment="1">
      <alignment horizontal="left" vertical="center"/>
    </xf>
    <xf numFmtId="3" fontId="4" fillId="39" borderId="70" xfId="0" applyNumberFormat="1" applyFont="1" applyFill="1" applyBorder="1" applyAlignment="1">
      <alignment horizontal="left" vertical="center" wrapText="1"/>
    </xf>
    <xf numFmtId="3" fontId="4" fillId="39" borderId="33" xfId="0" applyNumberFormat="1" applyFont="1" applyFill="1" applyBorder="1" applyAlignment="1">
      <alignment horizontal="left" vertical="center" wrapText="1"/>
    </xf>
    <xf numFmtId="3" fontId="4" fillId="39" borderId="58" xfId="0" applyNumberFormat="1" applyFont="1" applyFill="1" applyBorder="1" applyAlignment="1">
      <alignment horizontal="left" vertical="center" wrapText="1"/>
    </xf>
    <xf numFmtId="3" fontId="4" fillId="39" borderId="63" xfId="0" applyNumberFormat="1" applyFont="1" applyFill="1" applyBorder="1" applyAlignment="1">
      <alignment horizontal="left" vertical="top" wrapText="1"/>
    </xf>
    <xf numFmtId="3" fontId="4" fillId="39" borderId="64" xfId="0" applyNumberFormat="1" applyFont="1" applyFill="1" applyBorder="1" applyAlignment="1">
      <alignment horizontal="left" vertical="top" wrapText="1"/>
    </xf>
    <xf numFmtId="3" fontId="4" fillId="39" borderId="65" xfId="0" applyNumberFormat="1" applyFont="1" applyFill="1" applyBorder="1" applyAlignment="1">
      <alignment horizontal="left" vertical="top" wrapText="1"/>
    </xf>
    <xf numFmtId="3" fontId="4" fillId="16" borderId="63" xfId="0" applyNumberFormat="1" applyFont="1" applyFill="1" applyBorder="1" applyAlignment="1">
      <alignment horizontal="center" vertical="top"/>
    </xf>
    <xf numFmtId="3" fontId="4" fillId="16" borderId="64" xfId="0" applyNumberFormat="1" applyFont="1" applyFill="1" applyBorder="1" applyAlignment="1">
      <alignment horizontal="center" vertical="top"/>
    </xf>
    <xf numFmtId="3" fontId="4" fillId="16" borderId="69" xfId="0" applyNumberFormat="1" applyFont="1" applyFill="1" applyBorder="1" applyAlignment="1">
      <alignment horizontal="center" vertical="top"/>
    </xf>
    <xf numFmtId="3" fontId="48" fillId="39" borderId="63" xfId="0" applyNumberFormat="1" applyFont="1" applyFill="1" applyBorder="1" applyAlignment="1">
      <alignment horizontal="left" vertical="top"/>
    </xf>
    <xf numFmtId="3" fontId="48" fillId="39" borderId="64" xfId="0" applyNumberFormat="1" applyFont="1" applyFill="1" applyBorder="1" applyAlignment="1">
      <alignment horizontal="left" vertical="top"/>
    </xf>
    <xf numFmtId="3" fontId="48" fillId="39" borderId="65" xfId="0" applyNumberFormat="1" applyFont="1" applyFill="1" applyBorder="1" applyAlignment="1">
      <alignment horizontal="left" vertical="top"/>
    </xf>
    <xf numFmtId="3" fontId="4" fillId="0" borderId="61" xfId="0" applyNumberFormat="1" applyFont="1" applyFill="1" applyBorder="1" applyAlignment="1">
      <alignment vertical="center" wrapText="1"/>
    </xf>
    <xf numFmtId="3" fontId="4" fillId="0" borderId="29" xfId="0" applyNumberFormat="1" applyFont="1" applyFill="1" applyBorder="1" applyAlignment="1">
      <alignment vertical="center" wrapText="1"/>
    </xf>
    <xf numFmtId="3" fontId="7" fillId="0" borderId="31" xfId="0" applyNumberFormat="1" applyFont="1" applyBorder="1" applyAlignment="1">
      <alignment horizontal="center"/>
    </xf>
    <xf numFmtId="3" fontId="8" fillId="0" borderId="41" xfId="0" applyNumberFormat="1" applyFont="1" applyFill="1" applyBorder="1" applyAlignment="1">
      <alignment horizontal="left" vertical="top" wrapText="1"/>
    </xf>
    <xf numFmtId="3" fontId="8" fillId="0" borderId="36" xfId="0" applyNumberFormat="1" applyFont="1" applyFill="1" applyBorder="1" applyAlignment="1">
      <alignment horizontal="left" vertical="top" wrapText="1"/>
    </xf>
    <xf numFmtId="3" fontId="8" fillId="0" borderId="38" xfId="0" applyNumberFormat="1" applyFont="1" applyFill="1" applyBorder="1" applyAlignment="1">
      <alignment horizontal="left" vertical="top" wrapText="1"/>
    </xf>
    <xf numFmtId="3" fontId="4" fillId="39" borderId="31" xfId="0" applyNumberFormat="1" applyFont="1" applyFill="1" applyBorder="1" applyAlignment="1">
      <alignment horizontal="left" vertical="center" wrapText="1"/>
    </xf>
    <xf numFmtId="3" fontId="8" fillId="0" borderId="31" xfId="0" applyNumberFormat="1" applyFont="1" applyFill="1" applyBorder="1" applyAlignment="1">
      <alignment horizontal="left" vertical="top" wrapText="1"/>
    </xf>
    <xf numFmtId="3" fontId="8" fillId="0" borderId="32" xfId="0" applyNumberFormat="1" applyFont="1" applyBorder="1" applyAlignment="1">
      <alignment/>
    </xf>
    <xf numFmtId="3" fontId="8" fillId="0" borderId="33" xfId="0" applyNumberFormat="1" applyFont="1" applyBorder="1" applyAlignment="1">
      <alignment/>
    </xf>
    <xf numFmtId="3" fontId="8" fillId="0" borderId="58" xfId="0" applyNumberFormat="1" applyFont="1" applyBorder="1" applyAlignment="1">
      <alignment/>
    </xf>
    <xf numFmtId="3" fontId="8" fillId="0" borderId="14" xfId="0" applyNumberFormat="1" applyFont="1" applyBorder="1" applyAlignment="1">
      <alignment horizontal="center"/>
    </xf>
    <xf numFmtId="3" fontId="6" fillId="35" borderId="23" xfId="0" applyNumberFormat="1" applyFont="1" applyFill="1" applyBorder="1" applyAlignment="1">
      <alignment horizontal="left"/>
    </xf>
    <xf numFmtId="3" fontId="6" fillId="35" borderId="10" xfId="0" applyNumberFormat="1" applyFont="1" applyFill="1" applyBorder="1" applyAlignment="1">
      <alignment horizontal="left"/>
    </xf>
    <xf numFmtId="0" fontId="6" fillId="35" borderId="10" xfId="0" applyFont="1" applyFill="1" applyBorder="1" applyAlignment="1">
      <alignment/>
    </xf>
    <xf numFmtId="0" fontId="6" fillId="35" borderId="11" xfId="0" applyFont="1" applyFill="1" applyBorder="1" applyAlignment="1">
      <alignment/>
    </xf>
    <xf numFmtId="0" fontId="5" fillId="0" borderId="0" xfId="0" applyFont="1" applyAlignment="1">
      <alignment horizontal="center"/>
    </xf>
    <xf numFmtId="0" fontId="6" fillId="0" borderId="0" xfId="0" applyFont="1" applyAlignment="1">
      <alignment horizontal="center"/>
    </xf>
    <xf numFmtId="3" fontId="4" fillId="0" borderId="0" xfId="0" applyNumberFormat="1" applyFont="1" applyBorder="1" applyAlignment="1">
      <alignment horizontal="center" vertical="center" wrapText="1"/>
    </xf>
    <xf numFmtId="3" fontId="4" fillId="0" borderId="0" xfId="0" applyNumberFormat="1" applyFont="1" applyBorder="1" applyAlignment="1">
      <alignment horizontal="center"/>
    </xf>
    <xf numFmtId="3" fontId="4" fillId="0" borderId="62" xfId="0" applyNumberFormat="1" applyFont="1" applyBorder="1" applyAlignment="1">
      <alignment horizontal="center" vertical="center" textRotation="45"/>
    </xf>
    <xf numFmtId="3" fontId="4" fillId="0" borderId="32" xfId="0" applyNumberFormat="1" applyFont="1" applyBorder="1" applyAlignment="1">
      <alignment horizontal="center" vertical="center" textRotation="45"/>
    </xf>
    <xf numFmtId="3" fontId="4" fillId="34" borderId="41" xfId="0" applyNumberFormat="1" applyFont="1" applyFill="1" applyBorder="1" applyAlignment="1">
      <alignment horizontal="center" vertical="center" wrapText="1"/>
    </xf>
    <xf numFmtId="3" fontId="4" fillId="34" borderId="36" xfId="0" applyNumberFormat="1" applyFont="1" applyFill="1" applyBorder="1" applyAlignment="1">
      <alignment horizontal="center" vertical="center" wrapText="1"/>
    </xf>
    <xf numFmtId="3" fontId="4" fillId="34" borderId="38" xfId="0" applyNumberFormat="1" applyFont="1" applyFill="1" applyBorder="1" applyAlignment="1">
      <alignment horizontal="center" vertical="center" wrapText="1"/>
    </xf>
    <xf numFmtId="3" fontId="4" fillId="34" borderId="70" xfId="0" applyNumberFormat="1" applyFont="1" applyFill="1" applyBorder="1" applyAlignment="1">
      <alignment horizontal="center" vertical="center" wrapText="1"/>
    </xf>
    <xf numFmtId="3" fontId="4" fillId="34" borderId="33" xfId="0" applyNumberFormat="1" applyFont="1" applyFill="1" applyBorder="1" applyAlignment="1">
      <alignment horizontal="center" vertical="center" wrapText="1"/>
    </xf>
    <xf numFmtId="3" fontId="4" fillId="34" borderId="58" xfId="0" applyNumberFormat="1" applyFont="1" applyFill="1" applyBorder="1" applyAlignment="1">
      <alignment horizontal="center" vertical="center" wrapText="1"/>
    </xf>
    <xf numFmtId="3" fontId="4" fillId="34" borderId="39" xfId="0" applyNumberFormat="1" applyFont="1" applyFill="1" applyBorder="1" applyAlignment="1">
      <alignment horizontal="center" vertical="center"/>
    </xf>
    <xf numFmtId="3" fontId="8" fillId="0" borderId="37" xfId="0" applyNumberFormat="1" applyFont="1" applyBorder="1" applyAlignment="1">
      <alignment horizontal="center" vertical="center"/>
    </xf>
    <xf numFmtId="3" fontId="4" fillId="34" borderId="71" xfId="0" applyNumberFormat="1" applyFont="1" applyFill="1" applyBorder="1" applyAlignment="1">
      <alignment horizontal="center" vertical="center"/>
    </xf>
    <xf numFmtId="3" fontId="8" fillId="0" borderId="21" xfId="0" applyNumberFormat="1" applyFont="1" applyBorder="1" applyAlignment="1">
      <alignment horizontal="center" vertical="center"/>
    </xf>
    <xf numFmtId="3" fontId="8" fillId="0" borderId="33" xfId="0" applyNumberFormat="1" applyFont="1" applyBorder="1" applyAlignment="1">
      <alignment horizontal="center" vertical="center" wrapText="1"/>
    </xf>
    <xf numFmtId="3" fontId="4" fillId="45" borderId="39" xfId="0" applyNumberFormat="1" applyFont="1" applyFill="1" applyBorder="1" applyAlignment="1">
      <alignment horizontal="center" vertical="center" textRotation="45" wrapText="1"/>
    </xf>
    <xf numFmtId="3" fontId="4" fillId="45" borderId="37" xfId="0" applyNumberFormat="1" applyFont="1" applyFill="1" applyBorder="1" applyAlignment="1">
      <alignment horizontal="center" vertical="center" textRotation="45" wrapText="1"/>
    </xf>
    <xf numFmtId="3" fontId="4" fillId="34" borderId="38" xfId="0" applyNumberFormat="1" applyFont="1" applyFill="1" applyBorder="1" applyAlignment="1">
      <alignment horizontal="center" vertical="center"/>
    </xf>
    <xf numFmtId="3" fontId="4" fillId="34" borderId="58" xfId="0" applyNumberFormat="1" applyFont="1" applyFill="1" applyBorder="1" applyAlignment="1">
      <alignment horizontal="center" vertical="center"/>
    </xf>
    <xf numFmtId="3" fontId="8" fillId="0" borderId="72" xfId="0" applyNumberFormat="1" applyFont="1" applyBorder="1" applyAlignment="1">
      <alignment horizontal="left" vertical="top"/>
    </xf>
    <xf numFmtId="3" fontId="8" fillId="0" borderId="73" xfId="0" applyNumberFormat="1" applyFont="1" applyBorder="1" applyAlignment="1">
      <alignment horizontal="left" vertical="top"/>
    </xf>
    <xf numFmtId="3" fontId="8" fillId="0" borderId="74" xfId="0" applyNumberFormat="1" applyFont="1" applyBorder="1" applyAlignment="1">
      <alignment horizontal="left" vertical="top"/>
    </xf>
    <xf numFmtId="3" fontId="11" fillId="16" borderId="59" xfId="0" applyNumberFormat="1" applyFont="1" applyFill="1" applyBorder="1" applyAlignment="1">
      <alignment horizontal="left" vertical="center"/>
    </xf>
    <xf numFmtId="3" fontId="11" fillId="16" borderId="29" xfId="0" applyNumberFormat="1" applyFont="1" applyFill="1" applyBorder="1" applyAlignment="1">
      <alignment horizontal="left" vertical="center"/>
    </xf>
    <xf numFmtId="3" fontId="11" fillId="16" borderId="30" xfId="0" applyNumberFormat="1" applyFont="1" applyFill="1" applyBorder="1" applyAlignment="1">
      <alignment horizontal="left" vertical="center"/>
    </xf>
    <xf numFmtId="3" fontId="4" fillId="16" borderId="59" xfId="0" applyNumberFormat="1" applyFont="1" applyFill="1" applyBorder="1" applyAlignment="1">
      <alignment horizontal="left" vertical="center"/>
    </xf>
    <xf numFmtId="3" fontId="4" fillId="16" borderId="29" xfId="0" applyNumberFormat="1" applyFont="1" applyFill="1" applyBorder="1" applyAlignment="1">
      <alignment horizontal="left" vertical="center"/>
    </xf>
    <xf numFmtId="3" fontId="4" fillId="16" borderId="30" xfId="0" applyNumberFormat="1" applyFont="1" applyFill="1" applyBorder="1" applyAlignment="1">
      <alignment horizontal="left" vertical="center"/>
    </xf>
    <xf numFmtId="3" fontId="8" fillId="0" borderId="54" xfId="0" applyNumberFormat="1" applyFont="1" applyBorder="1" applyAlignment="1">
      <alignment horizontal="left" vertical="top" wrapText="1"/>
    </xf>
    <xf numFmtId="3" fontId="8" fillId="0" borderId="55" xfId="0" applyNumberFormat="1" applyFont="1" applyBorder="1" applyAlignment="1">
      <alignment horizontal="left" vertical="top" wrapText="1"/>
    </xf>
    <xf numFmtId="3" fontId="8" fillId="0" borderId="60" xfId="0" applyNumberFormat="1" applyFont="1" applyBorder="1" applyAlignment="1">
      <alignment horizontal="left" vertical="top" wrapText="1"/>
    </xf>
    <xf numFmtId="3" fontId="4" fillId="16" borderId="63" xfId="0" applyNumberFormat="1" applyFont="1" applyFill="1" applyBorder="1" applyAlignment="1">
      <alignment horizontal="left" vertical="center" wrapText="1"/>
    </xf>
    <xf numFmtId="3" fontId="4" fillId="16" borderId="64" xfId="0" applyNumberFormat="1" applyFont="1" applyFill="1" applyBorder="1" applyAlignment="1">
      <alignment horizontal="left" vertical="center" wrapText="1"/>
    </xf>
    <xf numFmtId="3" fontId="4" fillId="16" borderId="65" xfId="0" applyNumberFormat="1" applyFont="1" applyFill="1" applyBorder="1" applyAlignment="1">
      <alignment horizontal="left" vertical="center" wrapText="1"/>
    </xf>
    <xf numFmtId="3" fontId="4" fillId="0" borderId="23" xfId="0" applyNumberFormat="1" applyFont="1" applyBorder="1" applyAlignment="1">
      <alignment horizontal="left" vertical="center" wrapText="1"/>
    </xf>
    <xf numFmtId="3" fontId="4" fillId="0" borderId="10" xfId="0" applyNumberFormat="1" applyFont="1" applyBorder="1" applyAlignment="1">
      <alignment horizontal="left" vertical="center" wrapText="1"/>
    </xf>
    <xf numFmtId="3" fontId="4" fillId="0" borderId="11" xfId="0" applyNumberFormat="1" applyFont="1" applyBorder="1" applyAlignment="1">
      <alignment horizontal="left" vertical="center" wrapText="1"/>
    </xf>
    <xf numFmtId="3" fontId="4" fillId="0" borderId="35" xfId="0" applyNumberFormat="1" applyFont="1" applyBorder="1" applyAlignment="1">
      <alignment horizontal="left" vertical="center" wrapText="1"/>
    </xf>
    <xf numFmtId="3" fontId="4" fillId="0" borderId="50" xfId="0" applyNumberFormat="1" applyFont="1" applyBorder="1" applyAlignment="1">
      <alignment horizontal="center" vertical="top" wrapText="1"/>
    </xf>
    <xf numFmtId="3" fontId="4" fillId="0" borderId="12" xfId="0" applyNumberFormat="1" applyFont="1" applyBorder="1" applyAlignment="1">
      <alignment horizontal="center" vertical="top" wrapText="1"/>
    </xf>
    <xf numFmtId="3" fontId="4" fillId="0" borderId="13" xfId="0" applyNumberFormat="1" applyFont="1" applyBorder="1" applyAlignment="1">
      <alignment horizontal="center" vertical="top" wrapText="1"/>
    </xf>
    <xf numFmtId="3" fontId="4" fillId="0" borderId="35"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16" borderId="31" xfId="0" applyNumberFormat="1" applyFont="1" applyFill="1" applyBorder="1" applyAlignment="1">
      <alignment horizontal="left" vertical="center" wrapText="1"/>
    </xf>
    <xf numFmtId="3" fontId="4" fillId="0" borderId="31" xfId="0" applyNumberFormat="1" applyFont="1" applyBorder="1" applyAlignment="1">
      <alignment horizontal="left" vertical="center" wrapText="1"/>
    </xf>
    <xf numFmtId="3" fontId="8" fillId="0" borderId="70" xfId="0" applyNumberFormat="1" applyFont="1" applyFill="1" applyBorder="1" applyAlignment="1">
      <alignment horizontal="left" vertical="top" wrapText="1"/>
    </xf>
    <xf numFmtId="3" fontId="8" fillId="0" borderId="33" xfId="0" applyNumberFormat="1" applyFont="1" applyFill="1" applyBorder="1" applyAlignment="1">
      <alignment horizontal="left" vertical="top" wrapText="1"/>
    </xf>
    <xf numFmtId="3" fontId="8" fillId="0" borderId="58" xfId="0" applyNumberFormat="1" applyFont="1" applyFill="1" applyBorder="1" applyAlignment="1">
      <alignment horizontal="left" vertical="top" wrapText="1"/>
    </xf>
    <xf numFmtId="3" fontId="7" fillId="0" borderId="54" xfId="0" applyNumberFormat="1" applyFont="1" applyBorder="1" applyAlignment="1">
      <alignment horizontal="center"/>
    </xf>
    <xf numFmtId="3" fontId="7" fillId="0" borderId="55" xfId="0" applyNumberFormat="1" applyFont="1" applyBorder="1" applyAlignment="1">
      <alignment horizontal="center"/>
    </xf>
    <xf numFmtId="3" fontId="7" fillId="0" borderId="60" xfId="0" applyNumberFormat="1" applyFont="1" applyBorder="1" applyAlignment="1">
      <alignment horizontal="center"/>
    </xf>
    <xf numFmtId="3" fontId="7" fillId="39" borderId="59" xfId="0" applyNumberFormat="1" applyFont="1" applyFill="1" applyBorder="1" applyAlignment="1">
      <alignment horizontal="center"/>
    </xf>
    <xf numFmtId="3" fontId="7" fillId="39" borderId="29" xfId="0" applyNumberFormat="1" applyFont="1" applyFill="1" applyBorder="1" applyAlignment="1">
      <alignment horizontal="center"/>
    </xf>
    <xf numFmtId="3" fontId="8" fillId="41" borderId="59" xfId="0" applyNumberFormat="1" applyFont="1" applyFill="1" applyBorder="1" applyAlignment="1">
      <alignment horizontal="left" vertical="top" wrapText="1"/>
    </xf>
    <xf numFmtId="3" fontId="8" fillId="41" borderId="29" xfId="0" applyNumberFormat="1" applyFont="1" applyFill="1" applyBorder="1" applyAlignment="1">
      <alignment horizontal="left" vertical="top" wrapText="1"/>
    </xf>
    <xf numFmtId="3" fontId="8" fillId="41" borderId="30" xfId="0" applyNumberFormat="1" applyFont="1" applyFill="1" applyBorder="1" applyAlignment="1">
      <alignment horizontal="left" vertical="top" wrapText="1"/>
    </xf>
    <xf numFmtId="3" fontId="4" fillId="38" borderId="59" xfId="0" applyNumberFormat="1" applyFont="1" applyFill="1" applyBorder="1" applyAlignment="1">
      <alignment horizontal="left" vertical="center" wrapText="1"/>
    </xf>
    <xf numFmtId="3" fontId="4" fillId="38" borderId="29" xfId="0" applyNumberFormat="1" applyFont="1" applyFill="1" applyBorder="1" applyAlignment="1">
      <alignment horizontal="left" vertical="center" wrapText="1"/>
    </xf>
    <xf numFmtId="3" fontId="4" fillId="38" borderId="30" xfId="0" applyNumberFormat="1" applyFont="1" applyFill="1" applyBorder="1" applyAlignment="1">
      <alignment horizontal="left" vertical="center" wrapText="1"/>
    </xf>
    <xf numFmtId="3" fontId="8" fillId="34" borderId="12" xfId="0" applyNumberFormat="1" applyFont="1" applyFill="1" applyBorder="1" applyAlignment="1">
      <alignment horizontal="center" vertical="center"/>
    </xf>
    <xf numFmtId="0" fontId="2" fillId="33" borderId="50" xfId="0" applyFont="1" applyFill="1" applyBorder="1" applyAlignment="1">
      <alignment horizontal="center"/>
    </xf>
    <xf numFmtId="0" fontId="2" fillId="33" borderId="12" xfId="0" applyFont="1" applyFill="1" applyBorder="1" applyAlignment="1">
      <alignment horizontal="center"/>
    </xf>
    <xf numFmtId="0" fontId="2" fillId="33" borderId="13" xfId="0" applyFont="1" applyFill="1" applyBorder="1" applyAlignment="1">
      <alignment horizontal="center"/>
    </xf>
    <xf numFmtId="0" fontId="2" fillId="33" borderId="56" xfId="0" applyFont="1" applyFill="1" applyBorder="1" applyAlignment="1">
      <alignment horizontal="center"/>
    </xf>
    <xf numFmtId="0" fontId="2" fillId="33" borderId="44" xfId="0" applyFont="1" applyFill="1" applyBorder="1" applyAlignment="1">
      <alignment horizontal="center"/>
    </xf>
    <xf numFmtId="0" fontId="2" fillId="33" borderId="15" xfId="0" applyFont="1" applyFill="1" applyBorder="1" applyAlignment="1">
      <alignment horizontal="center"/>
    </xf>
    <xf numFmtId="0" fontId="2" fillId="0" borderId="67" xfId="0" applyFont="1" applyBorder="1" applyAlignment="1">
      <alignment horizontal="center"/>
    </xf>
    <xf numFmtId="0" fontId="2" fillId="0" borderId="60" xfId="0" applyFont="1" applyBorder="1" applyAlignment="1">
      <alignment horizontal="center"/>
    </xf>
    <xf numFmtId="0" fontId="0" fillId="0" borderId="44" xfId="0" applyBorder="1" applyAlignment="1">
      <alignment horizontal="center"/>
    </xf>
    <xf numFmtId="0" fontId="2" fillId="0" borderId="50"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56" xfId="0" applyFont="1" applyBorder="1" applyAlignment="1">
      <alignment horizontal="center"/>
    </xf>
    <xf numFmtId="0" fontId="2" fillId="0" borderId="44" xfId="0" applyFont="1" applyBorder="1" applyAlignment="1">
      <alignment horizontal="center"/>
    </xf>
    <xf numFmtId="0" fontId="2" fillId="0" borderId="15" xfId="0" applyFont="1" applyBorder="1" applyAlignment="1">
      <alignment horizontal="center"/>
    </xf>
    <xf numFmtId="0" fontId="0" fillId="0" borderId="23" xfId="0" applyBorder="1" applyAlignment="1">
      <alignment horizontal="center"/>
    </xf>
    <xf numFmtId="0" fontId="0" fillId="0" borderId="10" xfId="0" applyBorder="1" applyAlignment="1">
      <alignment horizont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2325"/>
          <c:w val="0.8605"/>
          <c:h val="0.923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axId val="31823854"/>
        <c:axId val="17979231"/>
      </c:barChart>
      <c:catAx>
        <c:axId val="31823854"/>
        <c:scaling>
          <c:orientation val="minMax"/>
        </c:scaling>
        <c:axPos val="b"/>
        <c:delete val="0"/>
        <c:numFmt formatCode="General" sourceLinked="1"/>
        <c:majorTickMark val="out"/>
        <c:minorTickMark val="none"/>
        <c:tickLblPos val="nextTo"/>
        <c:spPr>
          <a:ln w="3175">
            <a:solidFill>
              <a:srgbClr val="808080"/>
            </a:solidFill>
          </a:ln>
        </c:spPr>
        <c:crossAx val="17979231"/>
        <c:crosses val="autoZero"/>
        <c:auto val="1"/>
        <c:lblOffset val="100"/>
        <c:tickLblSkip val="1"/>
        <c:noMultiLvlLbl val="0"/>
      </c:catAx>
      <c:valAx>
        <c:axId val="179792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823854"/>
        <c:crossesAt val="1"/>
        <c:crossBetween val="between"/>
        <c:dispUnits/>
      </c:valAx>
      <c:spPr>
        <a:solidFill>
          <a:srgbClr val="FFFFFF"/>
        </a:solidFill>
        <a:ln w="3175">
          <a:noFill/>
        </a:ln>
      </c:spPr>
    </c:plotArea>
    <c:legend>
      <c:legendPos val="r"/>
      <c:layout>
        <c:manualLayout>
          <c:xMode val="edge"/>
          <c:yMode val="edge"/>
          <c:x val="0.93625"/>
          <c:y val="0.46075"/>
          <c:w val="0.0555"/>
          <c:h val="0.07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02"/>
  </sheetViews>
  <pageMargins left="0.511811024" right="0.511811024" top="0.787401575" bottom="0.787401575" header="0.31496062" footer="0.31496062"/>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44075" cy="6115050"/>
    <xdr:graphicFrame>
      <xdr:nvGraphicFramePr>
        <xdr:cNvPr id="1" name="Chart 1"/>
        <xdr:cNvGraphicFramePr/>
      </xdr:nvGraphicFramePr>
      <xdr:xfrm>
        <a:off x="0" y="0"/>
        <a:ext cx="9744075" cy="61150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2018%20-%20PONT&#195;O\PPA%202018%20a%202021%20PM%20Pont&#227;o\PPA%202018-2021%20-%20Tabelas%20de%20Receitas%20e%20Despesas%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âmetros"/>
      <sheetName val="Tab01"/>
      <sheetName val="Tab01-A"/>
      <sheetName val="Tab02"/>
      <sheetName val="Tab03"/>
      <sheetName val="Tab04"/>
      <sheetName val="Tab05"/>
      <sheetName val="Tab05A"/>
      <sheetName val="Tab07B"/>
      <sheetName val="Tab06"/>
      <sheetName val="AvalRec2"/>
      <sheetName val="Plan1"/>
    </sheetNames>
    <sheetDataSet>
      <sheetData sheetId="9">
        <row r="6">
          <cell r="C6">
            <v>26723978.346261993</v>
          </cell>
          <cell r="D6">
            <v>28571834.719393004</v>
          </cell>
          <cell r="E6">
            <v>30614640.450296216</v>
          </cell>
          <cell r="F6">
            <v>32604564.27868752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56"/>
  <sheetViews>
    <sheetView tabSelected="1" zoomScale="85" zoomScaleNormal="85" zoomScalePageLayoutView="0" workbookViewId="0" topLeftCell="A316">
      <selection activeCell="A73" sqref="A73"/>
    </sheetView>
  </sheetViews>
  <sheetFormatPr defaultColWidth="9.140625" defaultRowHeight="12.75"/>
  <cols>
    <col min="1" max="1" width="14.00390625" style="30" customWidth="1"/>
    <col min="2" max="2" width="14.7109375" style="30" customWidth="1"/>
    <col min="3" max="4" width="9.140625" style="30" customWidth="1"/>
    <col min="5" max="5" width="24.8515625" style="30" customWidth="1"/>
    <col min="6" max="6" width="9.140625" style="30" customWidth="1"/>
    <col min="7" max="7" width="10.57421875" style="30" customWidth="1"/>
    <col min="8" max="8" width="26.8515625" style="30" customWidth="1"/>
    <col min="9" max="9" width="22.421875" style="30" customWidth="1"/>
    <col min="10" max="10" width="20.00390625" style="30" bestFit="1" customWidth="1"/>
    <col min="11" max="11" width="25.7109375" style="30" customWidth="1"/>
    <col min="12" max="12" width="23.57421875" style="30" customWidth="1"/>
    <col min="13" max="13" width="0.13671875" style="30" hidden="1" customWidth="1"/>
    <col min="14" max="15" width="9.140625" style="30" customWidth="1"/>
    <col min="16" max="16" width="11.8515625" style="30" customWidth="1"/>
    <col min="17" max="16384" width="9.140625" style="30" customWidth="1"/>
  </cols>
  <sheetData>
    <row r="1" spans="1:12" ht="15">
      <c r="A1" s="278" t="s">
        <v>30</v>
      </c>
      <c r="B1" s="279"/>
      <c r="C1" s="279"/>
      <c r="D1" s="279"/>
      <c r="E1" s="279"/>
      <c r="F1" s="279"/>
      <c r="G1" s="279"/>
      <c r="H1" s="279"/>
      <c r="I1" s="279"/>
      <c r="J1" s="279"/>
      <c r="K1" s="279"/>
      <c r="L1" s="279"/>
    </row>
    <row r="2" spans="1:12" ht="15">
      <c r="A2" s="280" t="s">
        <v>353</v>
      </c>
      <c r="B2" s="280"/>
      <c r="C2" s="280"/>
      <c r="D2" s="280"/>
      <c r="E2" s="280"/>
      <c r="F2" s="280"/>
      <c r="G2" s="280"/>
      <c r="H2" s="280"/>
      <c r="I2" s="280"/>
      <c r="J2" s="280"/>
      <c r="K2" s="280"/>
      <c r="L2" s="280"/>
    </row>
    <row r="3" spans="1:12" ht="15">
      <c r="A3" s="281" t="s">
        <v>146</v>
      </c>
      <c r="B3" s="281"/>
      <c r="C3" s="281"/>
      <c r="D3" s="281"/>
      <c r="E3" s="281"/>
      <c r="F3" s="281"/>
      <c r="G3" s="281"/>
      <c r="H3" s="281"/>
      <c r="I3" s="281"/>
      <c r="J3" s="281"/>
      <c r="K3" s="281"/>
      <c r="L3" s="281"/>
    </row>
    <row r="4" spans="1:12" ht="15">
      <c r="A4" s="31" t="s">
        <v>31</v>
      </c>
      <c r="B4" s="32">
        <v>1</v>
      </c>
      <c r="C4" s="264" t="s">
        <v>144</v>
      </c>
      <c r="D4" s="264"/>
      <c r="E4" s="264"/>
      <c r="F4" s="264"/>
      <c r="G4" s="264"/>
      <c r="H4" s="264"/>
      <c r="I4" s="264"/>
      <c r="J4" s="264"/>
      <c r="K4" s="264"/>
      <c r="L4" s="264"/>
    </row>
    <row r="5" spans="1:12" ht="15">
      <c r="A5" s="31" t="s">
        <v>39</v>
      </c>
      <c r="B5" s="32">
        <v>1</v>
      </c>
      <c r="C5" s="264" t="s">
        <v>40</v>
      </c>
      <c r="D5" s="264"/>
      <c r="E5" s="264"/>
      <c r="F5" s="264"/>
      <c r="G5" s="264"/>
      <c r="H5" s="264"/>
      <c r="I5" s="264"/>
      <c r="J5" s="264"/>
      <c r="K5" s="264"/>
      <c r="L5" s="264"/>
    </row>
    <row r="6" spans="1:12" ht="15.75" thickBot="1">
      <c r="A6" s="226" t="s">
        <v>12</v>
      </c>
      <c r="B6" s="226"/>
      <c r="C6" s="231" t="s">
        <v>45</v>
      </c>
      <c r="D6" s="232"/>
      <c r="E6" s="232"/>
      <c r="F6" s="232"/>
      <c r="G6" s="232"/>
      <c r="H6" s="232"/>
      <c r="I6" s="232"/>
      <c r="J6" s="232"/>
      <c r="K6" s="232"/>
      <c r="L6" s="233"/>
    </row>
    <row r="7" spans="1:12" ht="15">
      <c r="A7" s="226" t="s">
        <v>13</v>
      </c>
      <c r="B7" s="226"/>
      <c r="C7" s="228" t="s">
        <v>32</v>
      </c>
      <c r="D7" s="229"/>
      <c r="E7" s="229"/>
      <c r="F7" s="229"/>
      <c r="G7" s="229"/>
      <c r="H7" s="229"/>
      <c r="I7" s="229"/>
      <c r="J7" s="229"/>
      <c r="K7" s="229"/>
      <c r="L7" s="230"/>
    </row>
    <row r="8" spans="1:12" ht="15.75" thickBot="1">
      <c r="A8" s="33"/>
      <c r="B8" s="33"/>
      <c r="C8" s="231"/>
      <c r="D8" s="232"/>
      <c r="E8" s="232"/>
      <c r="F8" s="232"/>
      <c r="G8" s="232"/>
      <c r="H8" s="232"/>
      <c r="I8" s="232"/>
      <c r="J8" s="232"/>
      <c r="K8" s="232"/>
      <c r="L8" s="233"/>
    </row>
    <row r="9" spans="1:12" ht="15">
      <c r="A9" s="212" t="s">
        <v>14</v>
      </c>
      <c r="B9" s="213"/>
      <c r="C9" s="213"/>
      <c r="D9" s="214"/>
      <c r="E9" s="215" t="s">
        <v>15</v>
      </c>
      <c r="F9" s="216"/>
      <c r="G9" s="216"/>
      <c r="H9" s="217"/>
      <c r="I9" s="237" t="s">
        <v>16</v>
      </c>
      <c r="J9" s="238"/>
      <c r="K9" s="238"/>
      <c r="L9" s="239"/>
    </row>
    <row r="10" spans="1:12" ht="15">
      <c r="A10" s="270" t="s">
        <v>33</v>
      </c>
      <c r="B10" s="271"/>
      <c r="C10" s="271"/>
      <c r="D10" s="272"/>
      <c r="E10" s="243">
        <v>5520</v>
      </c>
      <c r="F10" s="244"/>
      <c r="G10" s="244"/>
      <c r="H10" s="245"/>
      <c r="I10" s="243">
        <v>5520</v>
      </c>
      <c r="J10" s="244"/>
      <c r="K10" s="244"/>
      <c r="L10" s="273"/>
    </row>
    <row r="11" spans="1:12" ht="15">
      <c r="A11" s="202" t="s">
        <v>17</v>
      </c>
      <c r="B11" s="203"/>
      <c r="C11" s="203"/>
      <c r="D11" s="203"/>
      <c r="E11" s="34"/>
      <c r="F11" s="34"/>
      <c r="G11" s="34"/>
      <c r="H11" s="35">
        <v>2018</v>
      </c>
      <c r="I11" s="35">
        <v>2019</v>
      </c>
      <c r="J11" s="35">
        <v>2020</v>
      </c>
      <c r="K11" s="35">
        <v>2021</v>
      </c>
      <c r="L11" s="36" t="s">
        <v>18</v>
      </c>
    </row>
    <row r="12" spans="1:12" ht="15">
      <c r="A12" s="262" t="s">
        <v>19</v>
      </c>
      <c r="B12" s="205"/>
      <c r="C12" s="263"/>
      <c r="D12" s="24"/>
      <c r="E12" s="25"/>
      <c r="F12" s="25"/>
      <c r="G12" s="25"/>
      <c r="H12" s="26">
        <f>H17+H21+H25</f>
        <v>1065000</v>
      </c>
      <c r="I12" s="26">
        <f>I17+I21+I25</f>
        <v>1070000</v>
      </c>
      <c r="J12" s="26">
        <f>J17+J21+J25</f>
        <v>1125000</v>
      </c>
      <c r="K12" s="26">
        <f>K17+K21+K25</f>
        <v>1190000</v>
      </c>
      <c r="L12" s="26">
        <f>L17+L21+L25</f>
        <v>4450000</v>
      </c>
    </row>
    <row r="13" spans="1:12" ht="15">
      <c r="A13" s="37"/>
      <c r="B13" s="38"/>
      <c r="C13" s="244"/>
      <c r="D13" s="244"/>
      <c r="E13" s="244"/>
      <c r="F13" s="39"/>
      <c r="G13" s="40"/>
      <c r="H13" s="41"/>
      <c r="I13" s="41"/>
      <c r="J13" s="41"/>
      <c r="K13" s="41"/>
      <c r="L13" s="42"/>
    </row>
    <row r="14" spans="1:12" ht="15">
      <c r="A14" s="282"/>
      <c r="B14" s="284" t="s">
        <v>27</v>
      </c>
      <c r="C14" s="285"/>
      <c r="D14" s="285"/>
      <c r="E14" s="286"/>
      <c r="F14" s="285" t="s">
        <v>20</v>
      </c>
      <c r="G14" s="295" t="s">
        <v>21</v>
      </c>
      <c r="H14" s="297">
        <v>2018</v>
      </c>
      <c r="I14" s="290">
        <v>2019</v>
      </c>
      <c r="J14" s="290">
        <v>2020</v>
      </c>
      <c r="K14" s="290">
        <v>2021</v>
      </c>
      <c r="L14" s="292" t="s">
        <v>22</v>
      </c>
    </row>
    <row r="15" spans="1:12" ht="15">
      <c r="A15" s="283"/>
      <c r="B15" s="287"/>
      <c r="C15" s="288"/>
      <c r="D15" s="288"/>
      <c r="E15" s="289"/>
      <c r="F15" s="294"/>
      <c r="G15" s="296"/>
      <c r="H15" s="298"/>
      <c r="I15" s="291"/>
      <c r="J15" s="291"/>
      <c r="K15" s="291"/>
      <c r="L15" s="293"/>
    </row>
    <row r="16" spans="1:12" ht="30.75">
      <c r="A16" s="43" t="s">
        <v>34</v>
      </c>
      <c r="B16" s="44" t="s">
        <v>23</v>
      </c>
      <c r="C16" s="206" t="s">
        <v>151</v>
      </c>
      <c r="D16" s="207"/>
      <c r="E16" s="208"/>
      <c r="F16" s="45" t="s">
        <v>274</v>
      </c>
      <c r="G16" s="46" t="s">
        <v>24</v>
      </c>
      <c r="H16" s="47">
        <v>1</v>
      </c>
      <c r="I16" s="47">
        <v>1</v>
      </c>
      <c r="J16" s="47">
        <v>1</v>
      </c>
      <c r="K16" s="47">
        <v>1</v>
      </c>
      <c r="L16" s="48">
        <f>SUM(H16:K16)</f>
        <v>4</v>
      </c>
    </row>
    <row r="17" spans="1:12" ht="15.75" thickBot="1">
      <c r="A17" s="49"/>
      <c r="B17" s="50" t="s">
        <v>26</v>
      </c>
      <c r="C17" s="196" t="s">
        <v>37</v>
      </c>
      <c r="D17" s="197"/>
      <c r="E17" s="198"/>
      <c r="F17" s="45"/>
      <c r="G17" s="51" t="s">
        <v>25</v>
      </c>
      <c r="H17" s="52">
        <v>800000</v>
      </c>
      <c r="I17" s="53">
        <v>900000</v>
      </c>
      <c r="J17" s="52">
        <v>1000000</v>
      </c>
      <c r="K17" s="53">
        <v>1100000</v>
      </c>
      <c r="L17" s="54">
        <f>SUM(H17:K17)</f>
        <v>3800000</v>
      </c>
    </row>
    <row r="18" spans="1:12" ht="15">
      <c r="A18" s="49"/>
      <c r="B18" s="44" t="s">
        <v>28</v>
      </c>
      <c r="C18" s="196" t="s">
        <v>35</v>
      </c>
      <c r="D18" s="197"/>
      <c r="E18" s="198"/>
      <c r="F18" s="55"/>
      <c r="G18" s="56"/>
      <c r="H18" s="57"/>
      <c r="I18" s="58"/>
      <c r="J18" s="57"/>
      <c r="K18" s="58"/>
      <c r="L18" s="59"/>
    </row>
    <row r="19" spans="1:12" ht="15.75" thickBot="1">
      <c r="A19" s="60"/>
      <c r="B19" s="50" t="s">
        <v>29</v>
      </c>
      <c r="C19" s="199" t="s">
        <v>36</v>
      </c>
      <c r="D19" s="200"/>
      <c r="E19" s="201"/>
      <c r="F19" s="61"/>
      <c r="G19" s="62"/>
      <c r="H19" s="63"/>
      <c r="I19" s="64"/>
      <c r="J19" s="63"/>
      <c r="K19" s="64"/>
      <c r="L19" s="65"/>
    </row>
    <row r="20" spans="1:12" ht="30.75">
      <c r="A20" s="43" t="s">
        <v>34</v>
      </c>
      <c r="B20" s="44" t="s">
        <v>23</v>
      </c>
      <c r="C20" s="206" t="s">
        <v>152</v>
      </c>
      <c r="D20" s="207"/>
      <c r="E20" s="208"/>
      <c r="F20" s="66" t="s">
        <v>38</v>
      </c>
      <c r="G20" s="46" t="s">
        <v>24</v>
      </c>
      <c r="H20" s="47">
        <v>1</v>
      </c>
      <c r="I20" s="47">
        <v>1</v>
      </c>
      <c r="J20" s="47">
        <v>1</v>
      </c>
      <c r="K20" s="47">
        <v>1</v>
      </c>
      <c r="L20" s="48">
        <f>SUM(H20:K20)</f>
        <v>4</v>
      </c>
    </row>
    <row r="21" spans="1:12" ht="15.75" thickBot="1">
      <c r="A21" s="49"/>
      <c r="B21" s="50" t="s">
        <v>26</v>
      </c>
      <c r="C21" s="196" t="s">
        <v>37</v>
      </c>
      <c r="D21" s="197"/>
      <c r="E21" s="198"/>
      <c r="F21" s="55"/>
      <c r="G21" s="51" t="s">
        <v>25</v>
      </c>
      <c r="H21" s="52">
        <v>15000</v>
      </c>
      <c r="I21" s="53">
        <v>20000</v>
      </c>
      <c r="J21" s="52">
        <v>25000</v>
      </c>
      <c r="K21" s="53">
        <v>30000</v>
      </c>
      <c r="L21" s="54">
        <f>SUM(H21:K21)</f>
        <v>90000</v>
      </c>
    </row>
    <row r="22" spans="1:12" ht="15">
      <c r="A22" s="49"/>
      <c r="B22" s="44" t="s">
        <v>28</v>
      </c>
      <c r="C22" s="196" t="s">
        <v>35</v>
      </c>
      <c r="D22" s="197"/>
      <c r="E22" s="198"/>
      <c r="F22" s="55"/>
      <c r="G22" s="56"/>
      <c r="H22" s="57"/>
      <c r="I22" s="58"/>
      <c r="J22" s="57"/>
      <c r="K22" s="58"/>
      <c r="L22" s="59"/>
    </row>
    <row r="23" spans="1:12" ht="15.75" thickBot="1">
      <c r="A23" s="60"/>
      <c r="B23" s="50" t="s">
        <v>29</v>
      </c>
      <c r="C23" s="199" t="s">
        <v>41</v>
      </c>
      <c r="D23" s="200"/>
      <c r="E23" s="201"/>
      <c r="F23" s="61"/>
      <c r="G23" s="62"/>
      <c r="H23" s="63"/>
      <c r="I23" s="64"/>
      <c r="J23" s="63"/>
      <c r="K23" s="64"/>
      <c r="L23" s="65"/>
    </row>
    <row r="24" spans="1:12" ht="30.75">
      <c r="A24" s="43" t="s">
        <v>42</v>
      </c>
      <c r="B24" s="44" t="s">
        <v>23</v>
      </c>
      <c r="C24" s="206" t="s">
        <v>153</v>
      </c>
      <c r="D24" s="207"/>
      <c r="E24" s="208"/>
      <c r="F24" s="66"/>
      <c r="G24" s="46" t="s">
        <v>24</v>
      </c>
      <c r="H24" s="47">
        <v>5</v>
      </c>
      <c r="I24" s="47">
        <v>6</v>
      </c>
      <c r="J24" s="47">
        <v>7</v>
      </c>
      <c r="K24" s="47">
        <v>8</v>
      </c>
      <c r="L24" s="48">
        <f>SUM(H24:K24)</f>
        <v>26</v>
      </c>
    </row>
    <row r="25" spans="1:12" ht="15.75" thickBot="1">
      <c r="A25" s="49"/>
      <c r="B25" s="50" t="s">
        <v>26</v>
      </c>
      <c r="C25" s="196" t="s">
        <v>43</v>
      </c>
      <c r="D25" s="197"/>
      <c r="E25" s="198"/>
      <c r="F25" s="55"/>
      <c r="G25" s="51" t="s">
        <v>25</v>
      </c>
      <c r="H25" s="52">
        <v>250000</v>
      </c>
      <c r="I25" s="53">
        <v>150000</v>
      </c>
      <c r="J25" s="52">
        <v>100000</v>
      </c>
      <c r="K25" s="53">
        <v>60000</v>
      </c>
      <c r="L25" s="54">
        <f>SUM(H25:K25)</f>
        <v>560000</v>
      </c>
    </row>
    <row r="26" spans="1:12" ht="15">
      <c r="A26" s="49"/>
      <c r="B26" s="44" t="s">
        <v>28</v>
      </c>
      <c r="C26" s="196" t="s">
        <v>35</v>
      </c>
      <c r="D26" s="197"/>
      <c r="E26" s="198"/>
      <c r="F26" s="55"/>
      <c r="G26" s="56"/>
      <c r="H26" s="57"/>
      <c r="I26" s="58"/>
      <c r="J26" s="57"/>
      <c r="K26" s="58"/>
      <c r="L26" s="59"/>
    </row>
    <row r="27" spans="1:12" ht="15.75" thickBot="1">
      <c r="A27" s="67"/>
      <c r="B27" s="68" t="s">
        <v>29</v>
      </c>
      <c r="C27" s="299" t="s">
        <v>36</v>
      </c>
      <c r="D27" s="300"/>
      <c r="E27" s="301"/>
      <c r="F27" s="69"/>
      <c r="G27" s="70"/>
      <c r="H27" s="71"/>
      <c r="I27" s="72"/>
      <c r="J27" s="71"/>
      <c r="K27" s="72"/>
      <c r="L27" s="73"/>
    </row>
    <row r="28" spans="1:12" ht="15.75" thickTop="1">
      <c r="A28" s="74"/>
      <c r="B28" s="75"/>
      <c r="C28" s="76"/>
      <c r="D28" s="76"/>
      <c r="E28" s="76"/>
      <c r="F28" s="77"/>
      <c r="G28" s="78"/>
      <c r="H28" s="78"/>
      <c r="I28" s="78"/>
      <c r="J28" s="78"/>
      <c r="K28" s="78"/>
      <c r="L28" s="78"/>
    </row>
    <row r="29" spans="1:12" ht="15">
      <c r="A29" s="31" t="s">
        <v>31</v>
      </c>
      <c r="B29" s="32">
        <v>2</v>
      </c>
      <c r="C29" s="264" t="s">
        <v>44</v>
      </c>
      <c r="D29" s="264"/>
      <c r="E29" s="264"/>
      <c r="F29" s="264"/>
      <c r="G29" s="264"/>
      <c r="H29" s="264"/>
      <c r="I29" s="264"/>
      <c r="J29" s="264"/>
      <c r="K29" s="264"/>
      <c r="L29" s="264"/>
    </row>
    <row r="30" spans="1:12" ht="15">
      <c r="A30" s="31" t="s">
        <v>39</v>
      </c>
      <c r="B30" s="32">
        <v>1</v>
      </c>
      <c r="C30" s="264" t="s">
        <v>44</v>
      </c>
      <c r="D30" s="264"/>
      <c r="E30" s="264"/>
      <c r="F30" s="264"/>
      <c r="G30" s="264"/>
      <c r="H30" s="264"/>
      <c r="I30" s="264"/>
      <c r="J30" s="264"/>
      <c r="K30" s="264"/>
      <c r="L30" s="264"/>
    </row>
    <row r="31" spans="1:12" ht="15.75" thickBot="1">
      <c r="A31" s="226" t="s">
        <v>12</v>
      </c>
      <c r="B31" s="226"/>
      <c r="C31" s="231" t="s">
        <v>46</v>
      </c>
      <c r="D31" s="232"/>
      <c r="E31" s="232"/>
      <c r="F31" s="232"/>
      <c r="G31" s="232"/>
      <c r="H31" s="232"/>
      <c r="I31" s="232"/>
      <c r="J31" s="232"/>
      <c r="K31" s="232"/>
      <c r="L31" s="233"/>
    </row>
    <row r="32" spans="1:12" ht="15">
      <c r="A32" s="226" t="s">
        <v>13</v>
      </c>
      <c r="B32" s="226"/>
      <c r="C32" s="228" t="s">
        <v>47</v>
      </c>
      <c r="D32" s="229"/>
      <c r="E32" s="229"/>
      <c r="F32" s="229"/>
      <c r="G32" s="229"/>
      <c r="H32" s="229"/>
      <c r="I32" s="229"/>
      <c r="J32" s="229"/>
      <c r="K32" s="229"/>
      <c r="L32" s="230"/>
    </row>
    <row r="33" spans="1:12" ht="15.75" thickBot="1">
      <c r="A33" s="33"/>
      <c r="B33" s="33"/>
      <c r="C33" s="231"/>
      <c r="D33" s="232"/>
      <c r="E33" s="232"/>
      <c r="F33" s="232"/>
      <c r="G33" s="232"/>
      <c r="H33" s="232"/>
      <c r="I33" s="232"/>
      <c r="J33" s="232"/>
      <c r="K33" s="232"/>
      <c r="L33" s="233"/>
    </row>
    <row r="34" spans="1:12" ht="15">
      <c r="A34" s="212" t="s">
        <v>14</v>
      </c>
      <c r="B34" s="213"/>
      <c r="C34" s="213"/>
      <c r="D34" s="214"/>
      <c r="E34" s="215" t="s">
        <v>15</v>
      </c>
      <c r="F34" s="216"/>
      <c r="G34" s="216"/>
      <c r="H34" s="217"/>
      <c r="I34" s="237" t="s">
        <v>16</v>
      </c>
      <c r="J34" s="238"/>
      <c r="K34" s="238"/>
      <c r="L34" s="239"/>
    </row>
    <row r="35" spans="1:12" ht="15">
      <c r="A35" s="270" t="s">
        <v>33</v>
      </c>
      <c r="B35" s="271"/>
      <c r="C35" s="271"/>
      <c r="D35" s="272"/>
      <c r="E35" s="243">
        <v>5520</v>
      </c>
      <c r="F35" s="244"/>
      <c r="G35" s="244"/>
      <c r="H35" s="245"/>
      <c r="I35" s="243">
        <v>5520</v>
      </c>
      <c r="J35" s="244"/>
      <c r="K35" s="244"/>
      <c r="L35" s="273"/>
    </row>
    <row r="36" spans="1:12" ht="15">
      <c r="A36" s="202" t="s">
        <v>17</v>
      </c>
      <c r="B36" s="203"/>
      <c r="C36" s="203"/>
      <c r="D36" s="203"/>
      <c r="E36" s="34"/>
      <c r="F36" s="34"/>
      <c r="G36" s="34"/>
      <c r="H36" s="35">
        <v>2018</v>
      </c>
      <c r="I36" s="35">
        <v>2019</v>
      </c>
      <c r="J36" s="35">
        <v>2020</v>
      </c>
      <c r="K36" s="35">
        <v>2021</v>
      </c>
      <c r="L36" s="36" t="s">
        <v>18</v>
      </c>
    </row>
    <row r="37" spans="1:12" ht="15">
      <c r="A37" s="262" t="s">
        <v>19</v>
      </c>
      <c r="B37" s="205"/>
      <c r="C37" s="263"/>
      <c r="D37" s="24"/>
      <c r="E37" s="25"/>
      <c r="F37" s="25"/>
      <c r="G37" s="25"/>
      <c r="H37" s="26">
        <f>H42+H46+H50</f>
        <v>705000</v>
      </c>
      <c r="I37" s="26">
        <f>I42+I46+I50</f>
        <v>720000</v>
      </c>
      <c r="J37" s="26">
        <f>J42+J46+J50</f>
        <v>735000</v>
      </c>
      <c r="K37" s="26">
        <f>K42+K46+K50</f>
        <v>755000</v>
      </c>
      <c r="L37" s="26">
        <f>L42+L46+L50</f>
        <v>2915000</v>
      </c>
    </row>
    <row r="38" spans="1:12" ht="15">
      <c r="A38" s="37"/>
      <c r="B38" s="38"/>
      <c r="C38" s="244"/>
      <c r="D38" s="244"/>
      <c r="E38" s="244"/>
      <c r="F38" s="39"/>
      <c r="G38" s="40"/>
      <c r="H38" s="41"/>
      <c r="I38" s="41"/>
      <c r="J38" s="41"/>
      <c r="K38" s="41"/>
      <c r="L38" s="42"/>
    </row>
    <row r="39" spans="1:12" ht="15">
      <c r="A39" s="47"/>
      <c r="B39" s="79" t="s">
        <v>28</v>
      </c>
      <c r="C39" s="196"/>
      <c r="D39" s="197"/>
      <c r="E39" s="198"/>
      <c r="F39" s="80"/>
      <c r="G39" s="51"/>
      <c r="H39" s="52"/>
      <c r="I39" s="53"/>
      <c r="J39" s="52"/>
      <c r="K39" s="53"/>
      <c r="L39" s="81"/>
    </row>
    <row r="40" spans="1:12" ht="15.75" thickBot="1">
      <c r="A40" s="60"/>
      <c r="B40" s="50" t="s">
        <v>29</v>
      </c>
      <c r="C40" s="199"/>
      <c r="D40" s="200"/>
      <c r="E40" s="201"/>
      <c r="F40" s="61"/>
      <c r="G40" s="62"/>
      <c r="H40" s="63"/>
      <c r="I40" s="64"/>
      <c r="J40" s="63"/>
      <c r="K40" s="64"/>
      <c r="L40" s="65"/>
    </row>
    <row r="41" spans="1:12" ht="30.75">
      <c r="A41" s="43" t="s">
        <v>34</v>
      </c>
      <c r="B41" s="44" t="s">
        <v>23</v>
      </c>
      <c r="C41" s="206" t="s">
        <v>154</v>
      </c>
      <c r="D41" s="207"/>
      <c r="E41" s="208"/>
      <c r="F41" s="66"/>
      <c r="G41" s="46" t="s">
        <v>24</v>
      </c>
      <c r="H41" s="47">
        <v>1</v>
      </c>
      <c r="I41" s="47">
        <v>1</v>
      </c>
      <c r="J41" s="47">
        <v>1</v>
      </c>
      <c r="K41" s="47">
        <v>1</v>
      </c>
      <c r="L41" s="48">
        <f>SUM(H41:K41)</f>
        <v>4</v>
      </c>
    </row>
    <row r="42" spans="1:12" ht="15.75" thickBot="1">
      <c r="A42" s="49"/>
      <c r="B42" s="50" t="s">
        <v>26</v>
      </c>
      <c r="C42" s="196" t="s">
        <v>37</v>
      </c>
      <c r="D42" s="197"/>
      <c r="E42" s="198"/>
      <c r="F42" s="55"/>
      <c r="G42" s="51" t="s">
        <v>25</v>
      </c>
      <c r="H42" s="52">
        <v>600000</v>
      </c>
      <c r="I42" s="53">
        <v>610000</v>
      </c>
      <c r="J42" s="52">
        <v>620000</v>
      </c>
      <c r="K42" s="53">
        <v>630000</v>
      </c>
      <c r="L42" s="54">
        <f>SUM(H42:K42)</f>
        <v>2460000</v>
      </c>
    </row>
    <row r="43" spans="1:12" ht="15">
      <c r="A43" s="49"/>
      <c r="B43" s="44" t="s">
        <v>28</v>
      </c>
      <c r="C43" s="196" t="s">
        <v>48</v>
      </c>
      <c r="D43" s="197"/>
      <c r="E43" s="198"/>
      <c r="F43" s="55"/>
      <c r="G43" s="56"/>
      <c r="H43" s="57"/>
      <c r="I43" s="58"/>
      <c r="J43" s="57"/>
      <c r="K43" s="58"/>
      <c r="L43" s="59"/>
    </row>
    <row r="44" spans="1:12" ht="15.75" thickBot="1">
      <c r="A44" s="60"/>
      <c r="B44" s="50" t="s">
        <v>29</v>
      </c>
      <c r="C44" s="199" t="s">
        <v>49</v>
      </c>
      <c r="D44" s="200"/>
      <c r="E44" s="201"/>
      <c r="F44" s="61"/>
      <c r="G44" s="62"/>
      <c r="H44" s="63"/>
      <c r="I44" s="64"/>
      <c r="J44" s="63"/>
      <c r="K44" s="64"/>
      <c r="L44" s="65"/>
    </row>
    <row r="45" spans="1:12" ht="30.75">
      <c r="A45" s="43" t="s">
        <v>34</v>
      </c>
      <c r="B45" s="44" t="s">
        <v>23</v>
      </c>
      <c r="C45" s="206" t="s">
        <v>189</v>
      </c>
      <c r="D45" s="207"/>
      <c r="E45" s="208"/>
      <c r="F45" s="66"/>
      <c r="G45" s="46" t="s">
        <v>24</v>
      </c>
      <c r="H45" s="47">
        <v>1</v>
      </c>
      <c r="I45" s="47">
        <v>1</v>
      </c>
      <c r="J45" s="47">
        <v>1</v>
      </c>
      <c r="K45" s="47">
        <v>1</v>
      </c>
      <c r="L45" s="48">
        <f>SUM(H45:K45)</f>
        <v>4</v>
      </c>
    </row>
    <row r="46" spans="1:12" ht="15.75" thickBot="1">
      <c r="A46" s="49"/>
      <c r="B46" s="50" t="s">
        <v>26</v>
      </c>
      <c r="C46" s="196" t="s">
        <v>37</v>
      </c>
      <c r="D46" s="197"/>
      <c r="E46" s="198"/>
      <c r="F46" s="55"/>
      <c r="G46" s="51" t="s">
        <v>25</v>
      </c>
      <c r="H46" s="52">
        <v>55000</v>
      </c>
      <c r="I46" s="53">
        <v>60000</v>
      </c>
      <c r="J46" s="52">
        <v>65000</v>
      </c>
      <c r="K46" s="53">
        <v>70000</v>
      </c>
      <c r="L46" s="54">
        <f>SUM(H46:K46)</f>
        <v>250000</v>
      </c>
    </row>
    <row r="47" spans="1:12" ht="15">
      <c r="A47" s="49"/>
      <c r="B47" s="44" t="s">
        <v>28</v>
      </c>
      <c r="C47" s="196" t="s">
        <v>48</v>
      </c>
      <c r="D47" s="197"/>
      <c r="E47" s="198"/>
      <c r="F47" s="55"/>
      <c r="G47" s="56"/>
      <c r="H47" s="57"/>
      <c r="I47" s="58"/>
      <c r="J47" s="57"/>
      <c r="K47" s="58"/>
      <c r="L47" s="59"/>
    </row>
    <row r="48" spans="1:12" ht="15.75" thickBot="1">
      <c r="A48" s="60"/>
      <c r="B48" s="50" t="s">
        <v>29</v>
      </c>
      <c r="C48" s="199" t="s">
        <v>49</v>
      </c>
      <c r="D48" s="200"/>
      <c r="E48" s="201"/>
      <c r="F48" s="61"/>
      <c r="G48" s="62"/>
      <c r="H48" s="63"/>
      <c r="I48" s="64"/>
      <c r="J48" s="63"/>
      <c r="K48" s="64"/>
      <c r="L48" s="65"/>
    </row>
    <row r="49" spans="1:12" ht="30.75">
      <c r="A49" s="43" t="s">
        <v>42</v>
      </c>
      <c r="B49" s="44" t="s">
        <v>23</v>
      </c>
      <c r="C49" s="206" t="s">
        <v>188</v>
      </c>
      <c r="D49" s="207"/>
      <c r="E49" s="208"/>
      <c r="F49" s="66"/>
      <c r="G49" s="46" t="s">
        <v>24</v>
      </c>
      <c r="H49" s="47">
        <v>5</v>
      </c>
      <c r="I49" s="47">
        <v>8</v>
      </c>
      <c r="J49" s="47">
        <v>10</v>
      </c>
      <c r="K49" s="47">
        <v>10</v>
      </c>
      <c r="L49" s="48">
        <f>SUM(H49:K49)</f>
        <v>33</v>
      </c>
    </row>
    <row r="50" spans="1:12" ht="15.75" thickBot="1">
      <c r="A50" s="49"/>
      <c r="B50" s="50" t="s">
        <v>26</v>
      </c>
      <c r="C50" s="196" t="s">
        <v>43</v>
      </c>
      <c r="D50" s="197"/>
      <c r="E50" s="198"/>
      <c r="F50" s="55"/>
      <c r="G50" s="51" t="s">
        <v>25</v>
      </c>
      <c r="H50" s="52">
        <v>50000</v>
      </c>
      <c r="I50" s="53">
        <v>50000</v>
      </c>
      <c r="J50" s="52">
        <v>50000</v>
      </c>
      <c r="K50" s="53">
        <v>55000</v>
      </c>
      <c r="L50" s="54">
        <f>SUM(H50:K50)</f>
        <v>205000</v>
      </c>
    </row>
    <row r="51" spans="1:12" ht="15">
      <c r="A51" s="49"/>
      <c r="B51" s="44" t="s">
        <v>28</v>
      </c>
      <c r="C51" s="196" t="s">
        <v>48</v>
      </c>
      <c r="D51" s="197"/>
      <c r="E51" s="198"/>
      <c r="F51" s="55"/>
      <c r="G51" s="56"/>
      <c r="H51" s="57"/>
      <c r="I51" s="58"/>
      <c r="J51" s="57"/>
      <c r="K51" s="58"/>
      <c r="L51" s="59"/>
    </row>
    <row r="52" spans="1:12" ht="15.75" thickBot="1">
      <c r="A52" s="60"/>
      <c r="B52" s="50" t="s">
        <v>29</v>
      </c>
      <c r="C52" s="199" t="s">
        <v>49</v>
      </c>
      <c r="D52" s="200"/>
      <c r="E52" s="201"/>
      <c r="F52" s="61"/>
      <c r="G52" s="62"/>
      <c r="H52" s="63"/>
      <c r="I52" s="64"/>
      <c r="J52" s="63"/>
      <c r="K52" s="64"/>
      <c r="L52" s="65"/>
    </row>
    <row r="53" spans="1:12" ht="15.75" thickBot="1">
      <c r="A53" s="274"/>
      <c r="B53" s="275"/>
      <c r="C53" s="275"/>
      <c r="D53" s="275"/>
      <c r="E53" s="275"/>
      <c r="F53" s="276"/>
      <c r="G53" s="276"/>
      <c r="H53" s="276"/>
      <c r="I53" s="276"/>
      <c r="J53" s="276"/>
      <c r="K53" s="276"/>
      <c r="L53" s="277"/>
    </row>
    <row r="54" spans="1:12" ht="15">
      <c r="A54" s="31" t="s">
        <v>31</v>
      </c>
      <c r="B54" s="32">
        <v>3</v>
      </c>
      <c r="C54" s="264" t="s">
        <v>50</v>
      </c>
      <c r="D54" s="264"/>
      <c r="E54" s="264"/>
      <c r="F54" s="264"/>
      <c r="G54" s="264"/>
      <c r="H54" s="264"/>
      <c r="I54" s="264"/>
      <c r="J54" s="264"/>
      <c r="K54" s="264"/>
      <c r="L54" s="264"/>
    </row>
    <row r="55" spans="1:12" ht="15">
      <c r="A55" s="31" t="s">
        <v>39</v>
      </c>
      <c r="B55" s="32">
        <v>1</v>
      </c>
      <c r="C55" s="264" t="s">
        <v>50</v>
      </c>
      <c r="D55" s="264"/>
      <c r="E55" s="264"/>
      <c r="F55" s="264"/>
      <c r="G55" s="264"/>
      <c r="H55" s="264"/>
      <c r="I55" s="264"/>
      <c r="J55" s="264"/>
      <c r="K55" s="264"/>
      <c r="L55" s="264"/>
    </row>
    <row r="56" spans="1:12" ht="15.75" thickBot="1">
      <c r="A56" s="226" t="s">
        <v>12</v>
      </c>
      <c r="B56" s="226"/>
      <c r="C56" s="231" t="s">
        <v>51</v>
      </c>
      <c r="D56" s="232"/>
      <c r="E56" s="232"/>
      <c r="F56" s="232"/>
      <c r="G56" s="232"/>
      <c r="H56" s="232"/>
      <c r="I56" s="232"/>
      <c r="J56" s="232"/>
      <c r="K56" s="232"/>
      <c r="L56" s="233"/>
    </row>
    <row r="57" spans="1:12" ht="15">
      <c r="A57" s="226" t="s">
        <v>13</v>
      </c>
      <c r="B57" s="226"/>
      <c r="C57" s="228" t="s">
        <v>52</v>
      </c>
      <c r="D57" s="229"/>
      <c r="E57" s="229"/>
      <c r="F57" s="229"/>
      <c r="G57" s="229"/>
      <c r="H57" s="229"/>
      <c r="I57" s="229"/>
      <c r="J57" s="229"/>
      <c r="K57" s="229"/>
      <c r="L57" s="230"/>
    </row>
    <row r="58" spans="1:12" ht="15.75" thickBot="1">
      <c r="A58" s="33"/>
      <c r="B58" s="33"/>
      <c r="C58" s="231"/>
      <c r="D58" s="232"/>
      <c r="E58" s="232"/>
      <c r="F58" s="232"/>
      <c r="G58" s="232"/>
      <c r="H58" s="232"/>
      <c r="I58" s="232"/>
      <c r="J58" s="232"/>
      <c r="K58" s="232"/>
      <c r="L58" s="233"/>
    </row>
    <row r="59" spans="1:12" ht="15">
      <c r="A59" s="212" t="s">
        <v>14</v>
      </c>
      <c r="B59" s="213"/>
      <c r="C59" s="213"/>
      <c r="D59" s="214"/>
      <c r="E59" s="215" t="s">
        <v>15</v>
      </c>
      <c r="F59" s="216"/>
      <c r="G59" s="216"/>
      <c r="H59" s="217"/>
      <c r="I59" s="237" t="s">
        <v>16</v>
      </c>
      <c r="J59" s="238"/>
      <c r="K59" s="238"/>
      <c r="L59" s="239"/>
    </row>
    <row r="60" spans="1:16" ht="15">
      <c r="A60" s="270" t="s">
        <v>33</v>
      </c>
      <c r="B60" s="271"/>
      <c r="C60" s="271"/>
      <c r="D60" s="272"/>
      <c r="E60" s="243">
        <v>5520</v>
      </c>
      <c r="F60" s="244"/>
      <c r="G60" s="244"/>
      <c r="H60" s="245"/>
      <c r="I60" s="243">
        <v>5520</v>
      </c>
      <c r="J60" s="244"/>
      <c r="K60" s="244"/>
      <c r="L60" s="273"/>
      <c r="P60" s="82"/>
    </row>
    <row r="61" spans="1:18" ht="15">
      <c r="A61" s="202" t="s">
        <v>17</v>
      </c>
      <c r="B61" s="203"/>
      <c r="C61" s="203"/>
      <c r="D61" s="203"/>
      <c r="E61" s="34"/>
      <c r="F61" s="34"/>
      <c r="G61" s="34"/>
      <c r="H61" s="35">
        <v>2018</v>
      </c>
      <c r="I61" s="35">
        <v>2019</v>
      </c>
      <c r="J61" s="35">
        <v>2020</v>
      </c>
      <c r="K61" s="35">
        <v>2021</v>
      </c>
      <c r="L61" s="36" t="s">
        <v>18</v>
      </c>
      <c r="P61" s="82"/>
      <c r="Q61" s="82"/>
      <c r="R61" s="82"/>
    </row>
    <row r="62" spans="1:18" ht="15">
      <c r="A62" s="262" t="s">
        <v>19</v>
      </c>
      <c r="B62" s="205"/>
      <c r="C62" s="263"/>
      <c r="D62" s="24"/>
      <c r="E62" s="25"/>
      <c r="F62" s="25"/>
      <c r="G62" s="25"/>
      <c r="H62" s="26">
        <f>H67+H71+H75+H79+H82+H85</f>
        <v>1280000</v>
      </c>
      <c r="I62" s="26">
        <f>I67+I71+I75+I79+I82+I85</f>
        <v>1393000</v>
      </c>
      <c r="J62" s="26">
        <f>J67+J71+J75+J79+J82+J85</f>
        <v>1501000</v>
      </c>
      <c r="K62" s="26">
        <f>K67+K71+K75+K79+K82+K85</f>
        <v>1616000</v>
      </c>
      <c r="L62" s="26">
        <f>L67+L71+L75+L79+L82+L85</f>
        <v>5790000</v>
      </c>
      <c r="P62" s="82"/>
      <c r="R62" s="82"/>
    </row>
    <row r="63" spans="1:18" ht="15">
      <c r="A63" s="37"/>
      <c r="B63" s="38"/>
      <c r="C63" s="244"/>
      <c r="D63" s="244"/>
      <c r="E63" s="244"/>
      <c r="F63" s="39"/>
      <c r="G63" s="40"/>
      <c r="H63" s="41"/>
      <c r="I63" s="41"/>
      <c r="J63" s="41"/>
      <c r="K63" s="41"/>
      <c r="L63" s="42"/>
      <c r="R63" s="82"/>
    </row>
    <row r="64" spans="1:12" ht="15">
      <c r="A64" s="47"/>
      <c r="B64" s="79" t="s">
        <v>28</v>
      </c>
      <c r="C64" s="196"/>
      <c r="D64" s="197"/>
      <c r="E64" s="198"/>
      <c r="F64" s="80"/>
      <c r="G64" s="51"/>
      <c r="H64" s="52"/>
      <c r="I64" s="53"/>
      <c r="J64" s="52"/>
      <c r="K64" s="53"/>
      <c r="L64" s="81"/>
    </row>
    <row r="65" spans="1:12" ht="15.75" thickBot="1">
      <c r="A65" s="60"/>
      <c r="B65" s="50" t="s">
        <v>29</v>
      </c>
      <c r="C65" s="199"/>
      <c r="D65" s="200"/>
      <c r="E65" s="201"/>
      <c r="F65" s="61"/>
      <c r="G65" s="62"/>
      <c r="H65" s="63"/>
      <c r="I65" s="64"/>
      <c r="J65" s="63"/>
      <c r="K65" s="64"/>
      <c r="L65" s="65"/>
    </row>
    <row r="66" spans="1:12" ht="30.75">
      <c r="A66" s="43" t="s">
        <v>34</v>
      </c>
      <c r="B66" s="44" t="s">
        <v>23</v>
      </c>
      <c r="C66" s="206" t="s">
        <v>190</v>
      </c>
      <c r="D66" s="207"/>
      <c r="E66" s="208"/>
      <c r="F66" s="66"/>
      <c r="G66" s="46" t="s">
        <v>24</v>
      </c>
      <c r="H66" s="47">
        <v>1</v>
      </c>
      <c r="I66" s="47">
        <v>1</v>
      </c>
      <c r="J66" s="47">
        <v>1</v>
      </c>
      <c r="K66" s="47">
        <v>1</v>
      </c>
      <c r="L66" s="48">
        <f>SUM(H66:K66)</f>
        <v>4</v>
      </c>
    </row>
    <row r="67" spans="1:18" ht="15.75" thickBot="1">
      <c r="A67" s="49"/>
      <c r="B67" s="50" t="s">
        <v>26</v>
      </c>
      <c r="C67" s="196" t="s">
        <v>37</v>
      </c>
      <c r="D67" s="197"/>
      <c r="E67" s="198"/>
      <c r="F67" s="55"/>
      <c r="G67" s="51" t="s">
        <v>25</v>
      </c>
      <c r="H67" s="52">
        <v>1200000</v>
      </c>
      <c r="I67" s="53">
        <v>1300000</v>
      </c>
      <c r="J67" s="52">
        <v>1400000</v>
      </c>
      <c r="K67" s="53">
        <v>1500000</v>
      </c>
      <c r="L67" s="54">
        <f>SUM(H67:K67)</f>
        <v>5400000</v>
      </c>
      <c r="R67" s="82"/>
    </row>
    <row r="68" spans="1:12" ht="15">
      <c r="A68" s="49"/>
      <c r="B68" s="44" t="s">
        <v>28</v>
      </c>
      <c r="C68" s="196" t="s">
        <v>48</v>
      </c>
      <c r="D68" s="197"/>
      <c r="E68" s="198"/>
      <c r="F68" s="55"/>
      <c r="G68" s="56"/>
      <c r="H68" s="57"/>
      <c r="I68" s="58"/>
      <c r="J68" s="57"/>
      <c r="K68" s="58"/>
      <c r="L68" s="59"/>
    </row>
    <row r="69" spans="1:12" ht="15.75" thickBot="1">
      <c r="A69" s="60"/>
      <c r="B69" s="50" t="s">
        <v>29</v>
      </c>
      <c r="C69" s="199" t="s">
        <v>49</v>
      </c>
      <c r="D69" s="200"/>
      <c r="E69" s="201"/>
      <c r="F69" s="61"/>
      <c r="G69" s="62"/>
      <c r="H69" s="63"/>
      <c r="I69" s="64"/>
      <c r="J69" s="63"/>
      <c r="K69" s="64"/>
      <c r="L69" s="65"/>
    </row>
    <row r="70" spans="1:12" ht="30.75">
      <c r="A70" s="43" t="s">
        <v>34</v>
      </c>
      <c r="B70" s="44" t="s">
        <v>23</v>
      </c>
      <c r="C70" s="206" t="s">
        <v>191</v>
      </c>
      <c r="D70" s="207"/>
      <c r="E70" s="208"/>
      <c r="F70" s="66"/>
      <c r="G70" s="46" t="s">
        <v>24</v>
      </c>
      <c r="H70" s="47">
        <v>1</v>
      </c>
      <c r="I70" s="47">
        <v>1</v>
      </c>
      <c r="J70" s="47">
        <v>1</v>
      </c>
      <c r="K70" s="47">
        <v>1</v>
      </c>
      <c r="L70" s="48">
        <f>SUM(H70:K70)</f>
        <v>4</v>
      </c>
    </row>
    <row r="71" spans="1:12" ht="15.75" thickBot="1">
      <c r="A71" s="49"/>
      <c r="B71" s="50" t="s">
        <v>26</v>
      </c>
      <c r="C71" s="196" t="s">
        <v>37</v>
      </c>
      <c r="D71" s="197"/>
      <c r="E71" s="198"/>
      <c r="F71" s="55"/>
      <c r="G71" s="51" t="s">
        <v>25</v>
      </c>
      <c r="H71" s="52">
        <v>40000</v>
      </c>
      <c r="I71" s="53">
        <v>45000</v>
      </c>
      <c r="J71" s="52">
        <v>50000</v>
      </c>
      <c r="K71" s="53">
        <v>55000</v>
      </c>
      <c r="L71" s="54">
        <f>SUM(H71:K71)</f>
        <v>190000</v>
      </c>
    </row>
    <row r="72" spans="1:12" ht="15">
      <c r="A72" s="49"/>
      <c r="B72" s="44" t="s">
        <v>28</v>
      </c>
      <c r="C72" s="196" t="s">
        <v>48</v>
      </c>
      <c r="D72" s="197"/>
      <c r="E72" s="198"/>
      <c r="F72" s="55"/>
      <c r="G72" s="56"/>
      <c r="H72" s="57"/>
      <c r="I72" s="58"/>
      <c r="J72" s="57"/>
      <c r="K72" s="58"/>
      <c r="L72" s="59"/>
    </row>
    <row r="73" spans="1:12" ht="15.75" thickBot="1">
      <c r="A73" s="60"/>
      <c r="B73" s="50" t="s">
        <v>29</v>
      </c>
      <c r="C73" s="199" t="s">
        <v>49</v>
      </c>
      <c r="D73" s="200"/>
      <c r="E73" s="201"/>
      <c r="F73" s="61"/>
      <c r="G73" s="62"/>
      <c r="H73" s="63"/>
      <c r="I73" s="64"/>
      <c r="J73" s="63"/>
      <c r="K73" s="64"/>
      <c r="L73" s="65"/>
    </row>
    <row r="74" spans="1:12" ht="30.75">
      <c r="A74" s="43" t="s">
        <v>34</v>
      </c>
      <c r="B74" s="44" t="s">
        <v>23</v>
      </c>
      <c r="C74" s="206" t="s">
        <v>220</v>
      </c>
      <c r="D74" s="207"/>
      <c r="E74" s="208"/>
      <c r="F74" s="66"/>
      <c r="G74" s="46" t="s">
        <v>24</v>
      </c>
      <c r="H74" s="47">
        <v>1</v>
      </c>
      <c r="I74" s="47">
        <v>1</v>
      </c>
      <c r="J74" s="47">
        <v>1</v>
      </c>
      <c r="K74" s="47">
        <v>1</v>
      </c>
      <c r="L74" s="48">
        <f>SUM(H74:K74)</f>
        <v>4</v>
      </c>
    </row>
    <row r="75" spans="1:12" ht="15.75" thickBot="1">
      <c r="A75" s="49"/>
      <c r="B75" s="50" t="s">
        <v>26</v>
      </c>
      <c r="C75" s="196" t="s">
        <v>43</v>
      </c>
      <c r="D75" s="197"/>
      <c r="E75" s="198"/>
      <c r="F75" s="55"/>
      <c r="G75" s="51" t="s">
        <v>25</v>
      </c>
      <c r="H75" s="52">
        <v>15000</v>
      </c>
      <c r="I75" s="53">
        <v>16000</v>
      </c>
      <c r="J75" s="52">
        <v>17000</v>
      </c>
      <c r="K75" s="53">
        <v>20000</v>
      </c>
      <c r="L75" s="54">
        <f>SUM(H75:K75)</f>
        <v>68000</v>
      </c>
    </row>
    <row r="76" spans="1:12" ht="15">
      <c r="A76" s="49"/>
      <c r="B76" s="44" t="s">
        <v>28</v>
      </c>
      <c r="C76" s="196" t="s">
        <v>48</v>
      </c>
      <c r="D76" s="197"/>
      <c r="E76" s="198"/>
      <c r="F76" s="55"/>
      <c r="G76" s="56"/>
      <c r="H76" s="57"/>
      <c r="I76" s="58"/>
      <c r="J76" s="57"/>
      <c r="K76" s="58"/>
      <c r="L76" s="59"/>
    </row>
    <row r="77" spans="1:12" ht="15.75" thickBot="1">
      <c r="A77" s="60"/>
      <c r="B77" s="50" t="s">
        <v>29</v>
      </c>
      <c r="C77" s="199" t="s">
        <v>41</v>
      </c>
      <c r="D77" s="200"/>
      <c r="E77" s="201"/>
      <c r="F77" s="61"/>
      <c r="G77" s="62"/>
      <c r="H77" s="63"/>
      <c r="I77" s="64"/>
      <c r="J77" s="63"/>
      <c r="K77" s="64"/>
      <c r="L77" s="65"/>
    </row>
    <row r="78" spans="1:12" ht="30.75">
      <c r="A78" s="43" t="s">
        <v>42</v>
      </c>
      <c r="B78" s="44" t="s">
        <v>23</v>
      </c>
      <c r="C78" s="206" t="s">
        <v>155</v>
      </c>
      <c r="D78" s="207"/>
      <c r="E78" s="208"/>
      <c r="F78" s="66"/>
      <c r="G78" s="46" t="s">
        <v>24</v>
      </c>
      <c r="H78" s="47">
        <v>5</v>
      </c>
      <c r="I78" s="47">
        <v>8</v>
      </c>
      <c r="J78" s="47">
        <v>10</v>
      </c>
      <c r="K78" s="47">
        <v>10</v>
      </c>
      <c r="L78" s="48">
        <f>SUM(H78:K78)</f>
        <v>33</v>
      </c>
    </row>
    <row r="79" spans="1:12" ht="15.75" thickBot="1">
      <c r="A79" s="49"/>
      <c r="B79" s="50" t="s">
        <v>26</v>
      </c>
      <c r="C79" s="196" t="s">
        <v>43</v>
      </c>
      <c r="D79" s="197"/>
      <c r="E79" s="198"/>
      <c r="F79" s="55"/>
      <c r="G79" s="51" t="s">
        <v>25</v>
      </c>
      <c r="H79" s="52">
        <v>15000</v>
      </c>
      <c r="I79" s="53">
        <v>20000</v>
      </c>
      <c r="J79" s="52">
        <v>20000</v>
      </c>
      <c r="K79" s="53">
        <v>25000</v>
      </c>
      <c r="L79" s="54">
        <f>SUM(H79:K79)</f>
        <v>80000</v>
      </c>
    </row>
    <row r="80" spans="1:12" ht="15">
      <c r="A80" s="49"/>
      <c r="B80" s="44" t="s">
        <v>28</v>
      </c>
      <c r="C80" s="196" t="s">
        <v>48</v>
      </c>
      <c r="D80" s="197"/>
      <c r="E80" s="198"/>
      <c r="F80" s="55"/>
      <c r="G80" s="56"/>
      <c r="H80" s="57"/>
      <c r="I80" s="58"/>
      <c r="J80" s="57"/>
      <c r="K80" s="58"/>
      <c r="L80" s="59"/>
    </row>
    <row r="81" spans="1:12" ht="30.75">
      <c r="A81" s="43" t="s">
        <v>42</v>
      </c>
      <c r="B81" s="44" t="s">
        <v>23</v>
      </c>
      <c r="C81" s="206" t="s">
        <v>192</v>
      </c>
      <c r="D81" s="207"/>
      <c r="E81" s="208"/>
      <c r="F81" s="66"/>
      <c r="G81" s="46" t="s">
        <v>24</v>
      </c>
      <c r="H81" s="47">
        <v>5</v>
      </c>
      <c r="I81" s="47">
        <v>8</v>
      </c>
      <c r="J81" s="47">
        <v>10</v>
      </c>
      <c r="K81" s="47">
        <v>10</v>
      </c>
      <c r="L81" s="48">
        <f>SUM(H81:K81)</f>
        <v>33</v>
      </c>
    </row>
    <row r="82" spans="1:12" ht="15.75" thickBot="1">
      <c r="A82" s="49"/>
      <c r="B82" s="50" t="s">
        <v>26</v>
      </c>
      <c r="C82" s="196" t="s">
        <v>43</v>
      </c>
      <c r="D82" s="197"/>
      <c r="E82" s="198"/>
      <c r="F82" s="55"/>
      <c r="G82" s="51" t="s">
        <v>25</v>
      </c>
      <c r="H82" s="52">
        <v>4000</v>
      </c>
      <c r="I82" s="53">
        <v>5000</v>
      </c>
      <c r="J82" s="52">
        <v>6000</v>
      </c>
      <c r="K82" s="53">
        <v>7000</v>
      </c>
      <c r="L82" s="54">
        <f>SUM(H82:K82)</f>
        <v>22000</v>
      </c>
    </row>
    <row r="83" spans="1:12" ht="15">
      <c r="A83" s="49"/>
      <c r="B83" s="83" t="s">
        <v>28</v>
      </c>
      <c r="C83" s="265" t="s">
        <v>48</v>
      </c>
      <c r="D83" s="266"/>
      <c r="E83" s="267"/>
      <c r="F83" s="55"/>
      <c r="G83" s="56"/>
      <c r="H83" s="57"/>
      <c r="I83" s="58"/>
      <c r="J83" s="57"/>
      <c r="K83" s="58"/>
      <c r="L83" s="59"/>
    </row>
    <row r="84" spans="1:12" ht="30.75">
      <c r="A84" s="84" t="s">
        <v>42</v>
      </c>
      <c r="B84" s="79" t="s">
        <v>23</v>
      </c>
      <c r="C84" s="268" t="s">
        <v>193</v>
      </c>
      <c r="D84" s="268"/>
      <c r="E84" s="268"/>
      <c r="F84" s="85"/>
      <c r="G84" s="86" t="s">
        <v>24</v>
      </c>
      <c r="H84" s="87">
        <v>5</v>
      </c>
      <c r="I84" s="87">
        <v>8</v>
      </c>
      <c r="J84" s="87">
        <v>10</v>
      </c>
      <c r="K84" s="87">
        <v>10</v>
      </c>
      <c r="L84" s="88">
        <f>SUM(H84:K84)</f>
        <v>33</v>
      </c>
    </row>
    <row r="85" spans="1:12" ht="15">
      <c r="A85" s="87"/>
      <c r="B85" s="89" t="s">
        <v>26</v>
      </c>
      <c r="C85" s="269" t="s">
        <v>43</v>
      </c>
      <c r="D85" s="269"/>
      <c r="E85" s="269"/>
      <c r="F85" s="85"/>
      <c r="G85" s="86" t="s">
        <v>25</v>
      </c>
      <c r="H85" s="90">
        <v>6000</v>
      </c>
      <c r="I85" s="90">
        <v>7000</v>
      </c>
      <c r="J85" s="90">
        <v>8000</v>
      </c>
      <c r="K85" s="90">
        <v>9000</v>
      </c>
      <c r="L85" s="91">
        <f>SUM(H85:K85)</f>
        <v>30000</v>
      </c>
    </row>
    <row r="86" spans="1:12" ht="15">
      <c r="A86" s="87"/>
      <c r="B86" s="79" t="s">
        <v>28</v>
      </c>
      <c r="C86" s="269" t="s">
        <v>48</v>
      </c>
      <c r="D86" s="269"/>
      <c r="E86" s="269"/>
      <c r="F86" s="85"/>
      <c r="G86" s="86"/>
      <c r="H86" s="90"/>
      <c r="I86" s="90"/>
      <c r="J86" s="90"/>
      <c r="K86" s="90"/>
      <c r="L86" s="35"/>
    </row>
    <row r="87" spans="1:12" ht="15">
      <c r="A87" s="92"/>
      <c r="B87" s="93"/>
      <c r="C87" s="94"/>
      <c r="D87" s="94"/>
      <c r="E87" s="94"/>
      <c r="F87" s="95"/>
      <c r="G87" s="96"/>
      <c r="H87" s="58"/>
      <c r="I87" s="58"/>
      <c r="J87" s="58"/>
      <c r="K87" s="58"/>
      <c r="L87" s="97"/>
    </row>
    <row r="88" spans="1:12" ht="15.75" thickBot="1">
      <c r="A88" s="98"/>
      <c r="B88" s="99"/>
      <c r="C88" s="100"/>
      <c r="D88" s="100"/>
      <c r="E88" s="100"/>
      <c r="F88" s="101"/>
      <c r="G88" s="102"/>
      <c r="H88" s="64"/>
      <c r="I88" s="64"/>
      <c r="J88" s="64"/>
      <c r="K88" s="64"/>
      <c r="L88" s="102"/>
    </row>
    <row r="89" spans="1:12" ht="15.75" thickBot="1">
      <c r="A89" s="98"/>
      <c r="B89" s="99"/>
      <c r="C89" s="100"/>
      <c r="D89" s="100"/>
      <c r="E89" s="100"/>
      <c r="F89" s="101"/>
      <c r="G89" s="102"/>
      <c r="H89" s="64"/>
      <c r="I89" s="64"/>
      <c r="J89" s="64"/>
      <c r="K89" s="64"/>
      <c r="L89" s="102"/>
    </row>
    <row r="90" spans="1:12" ht="15.75" thickBot="1">
      <c r="A90" s="103"/>
      <c r="B90" s="104"/>
      <c r="C90" s="104"/>
      <c r="D90" s="104"/>
      <c r="E90" s="104"/>
      <c r="F90" s="105"/>
      <c r="G90" s="105"/>
      <c r="H90" s="105"/>
      <c r="I90" s="105"/>
      <c r="J90" s="105"/>
      <c r="K90" s="105"/>
      <c r="L90" s="106"/>
    </row>
    <row r="91" spans="1:12" ht="15">
      <c r="A91" s="31" t="s">
        <v>31</v>
      </c>
      <c r="B91" s="32">
        <v>4</v>
      </c>
      <c r="C91" s="264" t="s">
        <v>53</v>
      </c>
      <c r="D91" s="264"/>
      <c r="E91" s="264"/>
      <c r="F91" s="264"/>
      <c r="G91" s="264"/>
      <c r="H91" s="264"/>
      <c r="I91" s="264"/>
      <c r="J91" s="264"/>
      <c r="K91" s="264"/>
      <c r="L91" s="264"/>
    </row>
    <row r="92" spans="1:12" ht="15">
      <c r="A92" s="31" t="s">
        <v>39</v>
      </c>
      <c r="B92" s="32">
        <v>1</v>
      </c>
      <c r="C92" s="264" t="s">
        <v>53</v>
      </c>
      <c r="D92" s="264"/>
      <c r="E92" s="264"/>
      <c r="F92" s="264"/>
      <c r="G92" s="264"/>
      <c r="H92" s="264"/>
      <c r="I92" s="264"/>
      <c r="J92" s="264"/>
      <c r="K92" s="264"/>
      <c r="L92" s="264"/>
    </row>
    <row r="93" spans="1:12" ht="15.75" thickBot="1">
      <c r="A93" s="226" t="s">
        <v>12</v>
      </c>
      <c r="B93" s="226"/>
      <c r="C93" s="231" t="s">
        <v>54</v>
      </c>
      <c r="D93" s="232"/>
      <c r="E93" s="232"/>
      <c r="F93" s="232"/>
      <c r="G93" s="232"/>
      <c r="H93" s="232"/>
      <c r="I93" s="232"/>
      <c r="J93" s="232"/>
      <c r="K93" s="232"/>
      <c r="L93" s="233"/>
    </row>
    <row r="94" spans="1:12" ht="15">
      <c r="A94" s="226" t="s">
        <v>13</v>
      </c>
      <c r="B94" s="226"/>
      <c r="C94" s="228" t="s">
        <v>56</v>
      </c>
      <c r="D94" s="229"/>
      <c r="E94" s="229"/>
      <c r="F94" s="229"/>
      <c r="G94" s="229"/>
      <c r="H94" s="229"/>
      <c r="I94" s="229"/>
      <c r="J94" s="229"/>
      <c r="K94" s="229"/>
      <c r="L94" s="230"/>
    </row>
    <row r="95" spans="1:12" ht="15.75" thickBot="1">
      <c r="A95" s="33"/>
      <c r="B95" s="33"/>
      <c r="C95" s="231"/>
      <c r="D95" s="232"/>
      <c r="E95" s="232"/>
      <c r="F95" s="232"/>
      <c r="G95" s="232"/>
      <c r="H95" s="232"/>
      <c r="I95" s="232"/>
      <c r="J95" s="232"/>
      <c r="K95" s="232"/>
      <c r="L95" s="233"/>
    </row>
    <row r="96" spans="1:12" ht="15">
      <c r="A96" s="212" t="s">
        <v>14</v>
      </c>
      <c r="B96" s="213"/>
      <c r="C96" s="213"/>
      <c r="D96" s="214"/>
      <c r="E96" s="215" t="s">
        <v>15</v>
      </c>
      <c r="F96" s="216"/>
      <c r="G96" s="216"/>
      <c r="H96" s="217"/>
      <c r="I96" s="237" t="s">
        <v>16</v>
      </c>
      <c r="J96" s="238"/>
      <c r="K96" s="238"/>
      <c r="L96" s="239"/>
    </row>
    <row r="97" spans="1:12" ht="15">
      <c r="A97" s="270" t="s">
        <v>33</v>
      </c>
      <c r="B97" s="271"/>
      <c r="C97" s="271"/>
      <c r="D97" s="272"/>
      <c r="E97" s="243">
        <v>5520</v>
      </c>
      <c r="F97" s="244"/>
      <c r="G97" s="244"/>
      <c r="H97" s="245"/>
      <c r="I97" s="243">
        <v>5520</v>
      </c>
      <c r="J97" s="244"/>
      <c r="K97" s="244"/>
      <c r="L97" s="273"/>
    </row>
    <row r="98" spans="1:12" ht="15">
      <c r="A98" s="202" t="s">
        <v>17</v>
      </c>
      <c r="B98" s="203"/>
      <c r="C98" s="203"/>
      <c r="D98" s="203"/>
      <c r="E98" s="34"/>
      <c r="F98" s="34"/>
      <c r="G98" s="34"/>
      <c r="H98" s="35">
        <v>2018</v>
      </c>
      <c r="I98" s="35">
        <v>2019</v>
      </c>
      <c r="J98" s="35">
        <v>220</v>
      </c>
      <c r="K98" s="35">
        <v>2021</v>
      </c>
      <c r="L98" s="36" t="s">
        <v>18</v>
      </c>
    </row>
    <row r="99" spans="1:12" ht="15">
      <c r="A99" s="262" t="s">
        <v>19</v>
      </c>
      <c r="B99" s="205"/>
      <c r="C99" s="263"/>
      <c r="D99" s="24"/>
      <c r="E99" s="25"/>
      <c r="F99" s="25"/>
      <c r="G99" s="25"/>
      <c r="H99" s="26">
        <f>H108+H112+H104</f>
        <v>735000</v>
      </c>
      <c r="I99" s="26">
        <f>I108+I112+I104</f>
        <v>767000</v>
      </c>
      <c r="J99" s="26">
        <f>J108+J112+J104</f>
        <v>809000</v>
      </c>
      <c r="K99" s="26">
        <f>K108+K112+K104</f>
        <v>850000</v>
      </c>
      <c r="L99" s="26">
        <f>L108+L112+L104</f>
        <v>3161000</v>
      </c>
    </row>
    <row r="100" spans="1:12" ht="15">
      <c r="A100" s="37"/>
      <c r="B100" s="38"/>
      <c r="C100" s="244"/>
      <c r="D100" s="244"/>
      <c r="E100" s="244"/>
      <c r="F100" s="39"/>
      <c r="G100" s="40"/>
      <c r="H100" s="41"/>
      <c r="I100" s="41"/>
      <c r="J100" s="41"/>
      <c r="K100" s="41"/>
      <c r="L100" s="42"/>
    </row>
    <row r="101" spans="1:12" ht="15">
      <c r="A101" s="47"/>
      <c r="B101" s="79" t="s">
        <v>28</v>
      </c>
      <c r="C101" s="196"/>
      <c r="D101" s="197"/>
      <c r="E101" s="198"/>
      <c r="F101" s="80"/>
      <c r="G101" s="51"/>
      <c r="H101" s="52"/>
      <c r="I101" s="53"/>
      <c r="J101" s="52"/>
      <c r="K101" s="53"/>
      <c r="L101" s="81"/>
    </row>
    <row r="102" spans="1:12" ht="15.75" thickBot="1">
      <c r="A102" s="60"/>
      <c r="B102" s="50" t="s">
        <v>29</v>
      </c>
      <c r="C102" s="199"/>
      <c r="D102" s="200"/>
      <c r="E102" s="201"/>
      <c r="F102" s="61"/>
      <c r="G102" s="62"/>
      <c r="H102" s="63"/>
      <c r="I102" s="64"/>
      <c r="J102" s="63"/>
      <c r="K102" s="64"/>
      <c r="L102" s="65"/>
    </row>
    <row r="103" spans="1:12" ht="15">
      <c r="A103" s="49" t="s">
        <v>34</v>
      </c>
      <c r="B103" s="107" t="s">
        <v>23</v>
      </c>
      <c r="C103" s="259" t="s">
        <v>156</v>
      </c>
      <c r="D103" s="260"/>
      <c r="E103" s="261"/>
      <c r="F103" s="55"/>
      <c r="G103" s="108" t="s">
        <v>150</v>
      </c>
      <c r="H103" s="109">
        <v>1</v>
      </c>
      <c r="I103" s="110">
        <v>1</v>
      </c>
      <c r="J103" s="109">
        <v>1</v>
      </c>
      <c r="K103" s="110">
        <v>1</v>
      </c>
      <c r="L103" s="48">
        <f>SUM(H103:K103)</f>
        <v>4</v>
      </c>
    </row>
    <row r="104" spans="1:12" ht="15">
      <c r="A104" s="49"/>
      <c r="B104" s="107" t="s">
        <v>26</v>
      </c>
      <c r="C104" s="111" t="s">
        <v>147</v>
      </c>
      <c r="D104" s="112"/>
      <c r="E104" s="113"/>
      <c r="F104" s="55"/>
      <c r="G104" s="108" t="s">
        <v>25</v>
      </c>
      <c r="H104" s="114">
        <v>150000</v>
      </c>
      <c r="I104" s="115">
        <v>170000</v>
      </c>
      <c r="J104" s="114">
        <v>190000</v>
      </c>
      <c r="K104" s="115">
        <v>210000</v>
      </c>
      <c r="L104" s="116">
        <f>SUM(H104:K104)</f>
        <v>720000</v>
      </c>
    </row>
    <row r="105" spans="1:12" ht="15">
      <c r="A105" s="49"/>
      <c r="B105" s="107" t="s">
        <v>148</v>
      </c>
      <c r="C105" s="111" t="s">
        <v>48</v>
      </c>
      <c r="D105" s="112"/>
      <c r="E105" s="113"/>
      <c r="F105" s="55"/>
      <c r="G105" s="108"/>
      <c r="H105" s="117"/>
      <c r="I105" s="118"/>
      <c r="J105" s="117"/>
      <c r="K105" s="118"/>
      <c r="L105" s="119"/>
    </row>
    <row r="106" spans="1:12" ht="15">
      <c r="A106" s="49"/>
      <c r="B106" s="107" t="s">
        <v>29</v>
      </c>
      <c r="C106" s="111" t="s">
        <v>149</v>
      </c>
      <c r="D106" s="112"/>
      <c r="E106" s="113"/>
      <c r="F106" s="55"/>
      <c r="G106" s="108"/>
      <c r="H106" s="117"/>
      <c r="I106" s="118"/>
      <c r="J106" s="117"/>
      <c r="K106" s="118"/>
      <c r="L106" s="119"/>
    </row>
    <row r="107" spans="1:12" ht="30.75">
      <c r="A107" s="84" t="s">
        <v>34</v>
      </c>
      <c r="B107" s="79" t="s">
        <v>23</v>
      </c>
      <c r="C107" s="206" t="s">
        <v>157</v>
      </c>
      <c r="D107" s="207"/>
      <c r="E107" s="208"/>
      <c r="F107" s="66"/>
      <c r="G107" s="46" t="s">
        <v>24</v>
      </c>
      <c r="H107" s="47">
        <v>1</v>
      </c>
      <c r="I107" s="47">
        <v>1</v>
      </c>
      <c r="J107" s="47">
        <v>1</v>
      </c>
      <c r="K107" s="47">
        <v>1</v>
      </c>
      <c r="L107" s="48">
        <f>SUM(H107:K107)</f>
        <v>4</v>
      </c>
    </row>
    <row r="108" spans="1:12" ht="15.75" thickBot="1">
      <c r="A108" s="49"/>
      <c r="B108" s="120" t="s">
        <v>26</v>
      </c>
      <c r="C108" s="196" t="s">
        <v>37</v>
      </c>
      <c r="D108" s="197"/>
      <c r="E108" s="198"/>
      <c r="F108" s="55"/>
      <c r="G108" s="51" t="s">
        <v>25</v>
      </c>
      <c r="H108" s="52">
        <v>570000</v>
      </c>
      <c r="I108" s="53">
        <v>580000</v>
      </c>
      <c r="J108" s="52">
        <v>600000</v>
      </c>
      <c r="K108" s="53">
        <v>620000</v>
      </c>
      <c r="L108" s="54">
        <f>SUM(H108:K108)</f>
        <v>2370000</v>
      </c>
    </row>
    <row r="109" spans="1:12" ht="15">
      <c r="A109" s="49"/>
      <c r="B109" s="44" t="s">
        <v>28</v>
      </c>
      <c r="C109" s="196" t="s">
        <v>48</v>
      </c>
      <c r="D109" s="197"/>
      <c r="E109" s="198"/>
      <c r="F109" s="55"/>
      <c r="G109" s="56"/>
      <c r="H109" s="57"/>
      <c r="I109" s="58"/>
      <c r="J109" s="57"/>
      <c r="K109" s="58"/>
      <c r="L109" s="59"/>
    </row>
    <row r="110" spans="1:12" ht="15.75" thickBot="1">
      <c r="A110" s="60"/>
      <c r="B110" s="50" t="s">
        <v>29</v>
      </c>
      <c r="C110" s="199" t="s">
        <v>55</v>
      </c>
      <c r="D110" s="200"/>
      <c r="E110" s="201"/>
      <c r="F110" s="61"/>
      <c r="G110" s="62"/>
      <c r="H110" s="63"/>
      <c r="I110" s="64"/>
      <c r="J110" s="63"/>
      <c r="K110" s="64"/>
      <c r="L110" s="65"/>
    </row>
    <row r="111" spans="1:12" ht="30.75">
      <c r="A111" s="43" t="s">
        <v>42</v>
      </c>
      <c r="B111" s="44" t="s">
        <v>23</v>
      </c>
      <c r="C111" s="206" t="s">
        <v>194</v>
      </c>
      <c r="D111" s="207"/>
      <c r="E111" s="208"/>
      <c r="F111" s="66"/>
      <c r="G111" s="46" t="s">
        <v>24</v>
      </c>
      <c r="H111" s="47">
        <v>5</v>
      </c>
      <c r="I111" s="47">
        <v>5</v>
      </c>
      <c r="J111" s="47">
        <v>5</v>
      </c>
      <c r="K111" s="47">
        <v>5</v>
      </c>
      <c r="L111" s="48">
        <f>SUM(H111:K111)</f>
        <v>20</v>
      </c>
    </row>
    <row r="112" spans="1:12" ht="15.75" thickBot="1">
      <c r="A112" s="49"/>
      <c r="B112" s="50" t="s">
        <v>26</v>
      </c>
      <c r="C112" s="196" t="s">
        <v>43</v>
      </c>
      <c r="D112" s="197"/>
      <c r="E112" s="198"/>
      <c r="F112" s="55"/>
      <c r="G112" s="51" t="s">
        <v>25</v>
      </c>
      <c r="H112" s="52">
        <v>15000</v>
      </c>
      <c r="I112" s="53">
        <v>17000</v>
      </c>
      <c r="J112" s="52">
        <v>19000</v>
      </c>
      <c r="K112" s="53">
        <v>20000</v>
      </c>
      <c r="L112" s="54">
        <f>SUM(H112:K112)</f>
        <v>71000</v>
      </c>
    </row>
    <row r="113" spans="1:12" ht="15">
      <c r="A113" s="49"/>
      <c r="B113" s="44" t="s">
        <v>28</v>
      </c>
      <c r="C113" s="196" t="s">
        <v>48</v>
      </c>
      <c r="D113" s="197"/>
      <c r="E113" s="198"/>
      <c r="F113" s="55"/>
      <c r="G113" s="56"/>
      <c r="H113" s="57"/>
      <c r="I113" s="58"/>
      <c r="J113" s="57"/>
      <c r="K113" s="58"/>
      <c r="L113" s="59"/>
    </row>
    <row r="114" spans="1:12" ht="15.75" thickBot="1">
      <c r="A114" s="60"/>
      <c r="B114" s="50" t="s">
        <v>29</v>
      </c>
      <c r="C114" s="199" t="s">
        <v>55</v>
      </c>
      <c r="D114" s="200"/>
      <c r="E114" s="201"/>
      <c r="F114" s="61"/>
      <c r="G114" s="62"/>
      <c r="H114" s="63"/>
      <c r="I114" s="64"/>
      <c r="J114" s="63"/>
      <c r="K114" s="64"/>
      <c r="L114" s="65"/>
    </row>
    <row r="115" spans="1:12" ht="15.75" thickBot="1">
      <c r="A115" s="103"/>
      <c r="B115" s="104"/>
      <c r="C115" s="104"/>
      <c r="D115" s="104"/>
      <c r="E115" s="104"/>
      <c r="F115" s="105"/>
      <c r="G115" s="105"/>
      <c r="H115" s="105"/>
      <c r="I115" s="105"/>
      <c r="J115" s="105"/>
      <c r="K115" s="105"/>
      <c r="L115" s="106"/>
    </row>
    <row r="116" spans="1:12" ht="15">
      <c r="A116" s="31" t="s">
        <v>31</v>
      </c>
      <c r="B116" s="32">
        <v>5</v>
      </c>
      <c r="C116" s="218" t="s">
        <v>111</v>
      </c>
      <c r="D116" s="219"/>
      <c r="E116" s="219"/>
      <c r="F116" s="219"/>
      <c r="G116" s="219"/>
      <c r="H116" s="219"/>
      <c r="I116" s="219"/>
      <c r="J116" s="219"/>
      <c r="K116" s="219"/>
      <c r="L116" s="220"/>
    </row>
    <row r="117" spans="1:12" ht="15">
      <c r="A117" s="31" t="s">
        <v>39</v>
      </c>
      <c r="B117" s="32">
        <v>1</v>
      </c>
      <c r="C117" s="218" t="s">
        <v>111</v>
      </c>
      <c r="D117" s="219"/>
      <c r="E117" s="219"/>
      <c r="F117" s="219"/>
      <c r="G117" s="219"/>
      <c r="H117" s="219"/>
      <c r="I117" s="219"/>
      <c r="J117" s="219"/>
      <c r="K117" s="219"/>
      <c r="L117" s="220"/>
    </row>
    <row r="118" spans="1:12" ht="15.75" thickBot="1">
      <c r="A118" s="221" t="s">
        <v>12</v>
      </c>
      <c r="B118" s="222"/>
      <c r="C118" s="223" t="s">
        <v>116</v>
      </c>
      <c r="D118" s="224"/>
      <c r="E118" s="224"/>
      <c r="F118" s="224"/>
      <c r="G118" s="224"/>
      <c r="H118" s="224"/>
      <c r="I118" s="224"/>
      <c r="J118" s="224"/>
      <c r="K118" s="224"/>
      <c r="L118" s="225"/>
    </row>
    <row r="119" spans="1:12" ht="15">
      <c r="A119" s="226" t="s">
        <v>13</v>
      </c>
      <c r="B119" s="227"/>
      <c r="C119" s="228" t="s">
        <v>112</v>
      </c>
      <c r="D119" s="229"/>
      <c r="E119" s="229"/>
      <c r="F119" s="229"/>
      <c r="G119" s="229"/>
      <c r="H119" s="229"/>
      <c r="I119" s="229"/>
      <c r="J119" s="229"/>
      <c r="K119" s="229"/>
      <c r="L119" s="230"/>
    </row>
    <row r="120" spans="1:12" ht="15.75" thickBot="1">
      <c r="A120" s="33"/>
      <c r="B120" s="33"/>
      <c r="C120" s="231"/>
      <c r="D120" s="232"/>
      <c r="E120" s="232"/>
      <c r="F120" s="232"/>
      <c r="G120" s="232"/>
      <c r="H120" s="232"/>
      <c r="I120" s="232"/>
      <c r="J120" s="232"/>
      <c r="K120" s="232"/>
      <c r="L120" s="233"/>
    </row>
    <row r="121" spans="1:12" ht="15">
      <c r="A121" s="212" t="s">
        <v>14</v>
      </c>
      <c r="B121" s="213"/>
      <c r="C121" s="213"/>
      <c r="D121" s="214"/>
      <c r="E121" s="215" t="s">
        <v>15</v>
      </c>
      <c r="F121" s="216"/>
      <c r="G121" s="216"/>
      <c r="H121" s="217"/>
      <c r="I121" s="237" t="s">
        <v>16</v>
      </c>
      <c r="J121" s="238"/>
      <c r="K121" s="238"/>
      <c r="L121" s="239"/>
    </row>
    <row r="122" spans="1:12" ht="15">
      <c r="A122" s="240" t="s">
        <v>33</v>
      </c>
      <c r="B122" s="241"/>
      <c r="C122" s="241"/>
      <c r="D122" s="242"/>
      <c r="E122" s="243">
        <v>5520</v>
      </c>
      <c r="F122" s="244"/>
      <c r="G122" s="244"/>
      <c r="H122" s="245"/>
      <c r="I122" s="234">
        <v>5520</v>
      </c>
      <c r="J122" s="235"/>
      <c r="K122" s="235"/>
      <c r="L122" s="236"/>
    </row>
    <row r="123" spans="1:12" ht="15">
      <c r="A123" s="202" t="s">
        <v>17</v>
      </c>
      <c r="B123" s="203"/>
      <c r="C123" s="203"/>
      <c r="D123" s="203"/>
      <c r="E123" s="121"/>
      <c r="F123" s="121"/>
      <c r="G123" s="121"/>
      <c r="H123" s="81">
        <v>2018</v>
      </c>
      <c r="I123" s="81">
        <v>2019</v>
      </c>
      <c r="J123" s="81">
        <v>2020</v>
      </c>
      <c r="K123" s="81">
        <v>2021</v>
      </c>
      <c r="L123" s="122" t="s">
        <v>18</v>
      </c>
    </row>
    <row r="124" spans="1:12" ht="15">
      <c r="A124" s="204" t="s">
        <v>19</v>
      </c>
      <c r="B124" s="205"/>
      <c r="C124" s="205"/>
      <c r="D124" s="24"/>
      <c r="E124" s="25"/>
      <c r="F124" s="25"/>
      <c r="G124" s="25"/>
      <c r="H124" s="26">
        <f>H127+H131+H139+H143+H151+H155+H159+H167+H171+H175+H135+H147+H163+H179+H183+H187</f>
        <v>1460000</v>
      </c>
      <c r="I124" s="26">
        <f>I127+I131+I139+I143+I151+I155+I159+I167+I171+I175+I135+I147+I163+I179+I183+I187</f>
        <v>1591000</v>
      </c>
      <c r="J124" s="26">
        <f>J127+J131+J139+J143+J151+J155+J159+J167+J171+J175+J135+J147+J163+J179+J183+J187</f>
        <v>1725000</v>
      </c>
      <c r="K124" s="26">
        <f>K127+K131+K139+K143+K151+K155+K159+K167+K171+K175+K135+K147+K163+K179+K183+K187</f>
        <v>1856000</v>
      </c>
      <c r="L124" s="26">
        <f>L127+L131+L139+L143+L151+L155+L159+L167+L171+L175+L135+L147+L163+L179+L183+L187</f>
        <v>6632000</v>
      </c>
    </row>
    <row r="125" spans="1:12" ht="15">
      <c r="A125" s="123"/>
      <c r="B125" s="123"/>
      <c r="C125" s="123"/>
      <c r="D125" s="123"/>
      <c r="E125" s="123"/>
      <c r="F125" s="123"/>
      <c r="G125" s="123"/>
      <c r="H125" s="123"/>
      <c r="I125" s="123"/>
      <c r="J125" s="123"/>
      <c r="K125" s="123"/>
      <c r="L125" s="123"/>
    </row>
    <row r="126" spans="1:12" ht="30.75">
      <c r="A126" s="43" t="s">
        <v>159</v>
      </c>
      <c r="B126" s="44" t="s">
        <v>23</v>
      </c>
      <c r="C126" s="246" t="s">
        <v>195</v>
      </c>
      <c r="D126" s="247"/>
      <c r="E126" s="248"/>
      <c r="F126" s="66"/>
      <c r="G126" s="46" t="s">
        <v>24</v>
      </c>
      <c r="H126" s="47">
        <v>1</v>
      </c>
      <c r="I126" s="47">
        <v>1</v>
      </c>
      <c r="J126" s="47">
        <v>1</v>
      </c>
      <c r="K126" s="47">
        <v>1</v>
      </c>
      <c r="L126" s="48">
        <f>SUM(H126:K126)</f>
        <v>4</v>
      </c>
    </row>
    <row r="127" spans="1:12" ht="15.75" thickBot="1">
      <c r="A127" s="49"/>
      <c r="B127" s="50" t="s">
        <v>26</v>
      </c>
      <c r="C127" s="196" t="s">
        <v>114</v>
      </c>
      <c r="D127" s="197"/>
      <c r="E127" s="198"/>
      <c r="F127" s="55"/>
      <c r="G127" s="51" t="s">
        <v>25</v>
      </c>
      <c r="H127" s="52">
        <v>10000</v>
      </c>
      <c r="I127" s="53">
        <v>12000</v>
      </c>
      <c r="J127" s="52">
        <v>14000</v>
      </c>
      <c r="K127" s="53">
        <v>16000</v>
      </c>
      <c r="L127" s="54">
        <f>SUM(H127:K127)</f>
        <v>52000</v>
      </c>
    </row>
    <row r="128" spans="1:12" ht="15">
      <c r="A128" s="49"/>
      <c r="B128" s="44" t="s">
        <v>28</v>
      </c>
      <c r="C128" s="196" t="s">
        <v>113</v>
      </c>
      <c r="D128" s="197"/>
      <c r="E128" s="198"/>
      <c r="F128" s="55"/>
      <c r="G128" s="56"/>
      <c r="H128" s="57"/>
      <c r="I128" s="58"/>
      <c r="J128" s="57"/>
      <c r="K128" s="58"/>
      <c r="L128" s="59"/>
    </row>
    <row r="129" spans="1:12" ht="15.75" thickBot="1">
      <c r="A129" s="60"/>
      <c r="B129" s="50" t="s">
        <v>29</v>
      </c>
      <c r="C129" s="199" t="s">
        <v>115</v>
      </c>
      <c r="D129" s="200"/>
      <c r="E129" s="201"/>
      <c r="F129" s="61"/>
      <c r="G129" s="62"/>
      <c r="H129" s="63"/>
      <c r="I129" s="64"/>
      <c r="J129" s="63"/>
      <c r="K129" s="64"/>
      <c r="L129" s="65"/>
    </row>
    <row r="130" spans="1:12" ht="30.75">
      <c r="A130" s="43" t="s">
        <v>34</v>
      </c>
      <c r="B130" s="44" t="s">
        <v>23</v>
      </c>
      <c r="C130" s="246" t="s">
        <v>198</v>
      </c>
      <c r="D130" s="247"/>
      <c r="E130" s="248"/>
      <c r="F130" s="66"/>
      <c r="G130" s="46" t="s">
        <v>24</v>
      </c>
      <c r="H130" s="47">
        <v>1</v>
      </c>
      <c r="I130" s="47">
        <v>1</v>
      </c>
      <c r="J130" s="47">
        <v>1</v>
      </c>
      <c r="K130" s="47">
        <v>1</v>
      </c>
      <c r="L130" s="48">
        <f>SUM(H130:K130)</f>
        <v>4</v>
      </c>
    </row>
    <row r="131" spans="1:12" ht="15.75" thickBot="1">
      <c r="A131" s="49"/>
      <c r="B131" s="50" t="s">
        <v>26</v>
      </c>
      <c r="C131" s="196" t="s">
        <v>114</v>
      </c>
      <c r="D131" s="197"/>
      <c r="E131" s="198"/>
      <c r="F131" s="55"/>
      <c r="G131" s="51" t="s">
        <v>25</v>
      </c>
      <c r="H131" s="52">
        <v>5000</v>
      </c>
      <c r="I131" s="53">
        <v>6000</v>
      </c>
      <c r="J131" s="52">
        <v>7000</v>
      </c>
      <c r="K131" s="53">
        <v>8000</v>
      </c>
      <c r="L131" s="54">
        <f>SUM(H131:K131)</f>
        <v>26000</v>
      </c>
    </row>
    <row r="132" spans="1:12" ht="15">
      <c r="A132" s="49"/>
      <c r="B132" s="44" t="s">
        <v>28</v>
      </c>
      <c r="C132" s="196" t="s">
        <v>113</v>
      </c>
      <c r="D132" s="197"/>
      <c r="E132" s="198"/>
      <c r="F132" s="55"/>
      <c r="G132" s="56"/>
      <c r="H132" s="57"/>
      <c r="I132" s="58"/>
      <c r="J132" s="57"/>
      <c r="K132" s="58"/>
      <c r="L132" s="59"/>
    </row>
    <row r="133" spans="1:12" ht="15.75" thickBot="1">
      <c r="A133" s="60"/>
      <c r="B133" s="50" t="s">
        <v>29</v>
      </c>
      <c r="C133" s="199" t="s">
        <v>115</v>
      </c>
      <c r="D133" s="200"/>
      <c r="E133" s="201"/>
      <c r="F133" s="61"/>
      <c r="G133" s="62"/>
      <c r="H133" s="63"/>
      <c r="I133" s="64"/>
      <c r="J133" s="63"/>
      <c r="K133" s="64"/>
      <c r="L133" s="65"/>
    </row>
    <row r="134" spans="1:12" ht="30.75">
      <c r="A134" s="43" t="s">
        <v>42</v>
      </c>
      <c r="B134" s="44" t="s">
        <v>23</v>
      </c>
      <c r="C134" s="246" t="s">
        <v>196</v>
      </c>
      <c r="D134" s="247"/>
      <c r="E134" s="248"/>
      <c r="F134" s="66"/>
      <c r="G134" s="46" t="s">
        <v>24</v>
      </c>
      <c r="H134" s="47">
        <v>1</v>
      </c>
      <c r="I134" s="47">
        <v>1</v>
      </c>
      <c r="J134" s="47">
        <v>1</v>
      </c>
      <c r="K134" s="47">
        <v>1</v>
      </c>
      <c r="L134" s="48">
        <f>SUM(H134:K134)</f>
        <v>4</v>
      </c>
    </row>
    <row r="135" spans="1:12" ht="15.75" thickBot="1">
      <c r="A135" s="49"/>
      <c r="B135" s="50" t="s">
        <v>26</v>
      </c>
      <c r="C135" s="196" t="s">
        <v>175</v>
      </c>
      <c r="D135" s="197"/>
      <c r="E135" s="198"/>
      <c r="F135" s="55"/>
      <c r="G135" s="51" t="s">
        <v>25</v>
      </c>
      <c r="H135" s="52">
        <v>10000</v>
      </c>
      <c r="I135" s="53">
        <v>12000</v>
      </c>
      <c r="J135" s="52">
        <v>14000</v>
      </c>
      <c r="K135" s="53">
        <v>16000</v>
      </c>
      <c r="L135" s="54">
        <f>SUM(H135:K135)</f>
        <v>52000</v>
      </c>
    </row>
    <row r="136" spans="1:12" ht="15">
      <c r="A136" s="49"/>
      <c r="B136" s="44" t="s">
        <v>28</v>
      </c>
      <c r="C136" s="196" t="s">
        <v>176</v>
      </c>
      <c r="D136" s="197"/>
      <c r="E136" s="198"/>
      <c r="F136" s="55"/>
      <c r="G136" s="56"/>
      <c r="H136" s="57"/>
      <c r="I136" s="58"/>
      <c r="J136" s="57"/>
      <c r="K136" s="58"/>
      <c r="L136" s="59"/>
    </row>
    <row r="137" spans="1:12" ht="15.75" thickBot="1">
      <c r="A137" s="60"/>
      <c r="B137" s="50" t="s">
        <v>29</v>
      </c>
      <c r="C137" s="199" t="s">
        <v>177</v>
      </c>
      <c r="D137" s="200"/>
      <c r="E137" s="201"/>
      <c r="F137" s="61"/>
      <c r="G137" s="62"/>
      <c r="H137" s="63"/>
      <c r="I137" s="64"/>
      <c r="J137" s="63"/>
      <c r="K137" s="64"/>
      <c r="L137" s="65"/>
    </row>
    <row r="138" spans="1:12" ht="30.75">
      <c r="A138" s="43" t="s">
        <v>42</v>
      </c>
      <c r="B138" s="44" t="s">
        <v>26</v>
      </c>
      <c r="C138" s="246" t="s">
        <v>200</v>
      </c>
      <c r="D138" s="247"/>
      <c r="E138" s="248"/>
      <c r="F138" s="66"/>
      <c r="G138" s="46" t="s">
        <v>24</v>
      </c>
      <c r="H138" s="47">
        <v>1</v>
      </c>
      <c r="I138" s="47">
        <v>1</v>
      </c>
      <c r="J138" s="47">
        <v>1</v>
      </c>
      <c r="K138" s="47">
        <v>1</v>
      </c>
      <c r="L138" s="48">
        <f>SUM(H138:K138)</f>
        <v>4</v>
      </c>
    </row>
    <row r="139" spans="1:12" ht="15.75" thickBot="1">
      <c r="A139" s="49"/>
      <c r="B139" s="50" t="s">
        <v>26</v>
      </c>
      <c r="C139" s="196" t="s">
        <v>117</v>
      </c>
      <c r="D139" s="197"/>
      <c r="E139" s="198"/>
      <c r="F139" s="55"/>
      <c r="G139" s="51" t="s">
        <v>25</v>
      </c>
      <c r="H139" s="52">
        <v>60000</v>
      </c>
      <c r="I139" s="53">
        <v>65000</v>
      </c>
      <c r="J139" s="52">
        <v>70000</v>
      </c>
      <c r="K139" s="53">
        <v>75000</v>
      </c>
      <c r="L139" s="54">
        <f>SUM(H139:K139)</f>
        <v>270000</v>
      </c>
    </row>
    <row r="140" spans="1:12" ht="15">
      <c r="A140" s="49"/>
      <c r="B140" s="44" t="s">
        <v>28</v>
      </c>
      <c r="C140" s="196" t="s">
        <v>49</v>
      </c>
      <c r="D140" s="197"/>
      <c r="E140" s="198"/>
      <c r="F140" s="55"/>
      <c r="G140" s="56"/>
      <c r="H140" s="57"/>
      <c r="I140" s="58"/>
      <c r="J140" s="57"/>
      <c r="K140" s="58"/>
      <c r="L140" s="59"/>
    </row>
    <row r="141" spans="1:12" ht="15.75" thickBot="1">
      <c r="A141" s="60"/>
      <c r="B141" s="50" t="s">
        <v>29</v>
      </c>
      <c r="C141" s="308" t="s">
        <v>118</v>
      </c>
      <c r="D141" s="309"/>
      <c r="E141" s="310"/>
      <c r="F141" s="61"/>
      <c r="G141" s="62"/>
      <c r="H141" s="63"/>
      <c r="I141" s="64"/>
      <c r="J141" s="63"/>
      <c r="K141" s="64"/>
      <c r="L141" s="65"/>
    </row>
    <row r="142" spans="1:12" ht="30.75">
      <c r="A142" s="43" t="s">
        <v>34</v>
      </c>
      <c r="B142" s="44" t="s">
        <v>23</v>
      </c>
      <c r="C142" s="311" t="s">
        <v>197</v>
      </c>
      <c r="D142" s="312"/>
      <c r="E142" s="313"/>
      <c r="F142" s="66"/>
      <c r="G142" s="46" t="s">
        <v>24</v>
      </c>
      <c r="H142" s="47">
        <v>1</v>
      </c>
      <c r="I142" s="47">
        <v>1</v>
      </c>
      <c r="J142" s="47">
        <v>1</v>
      </c>
      <c r="K142" s="47">
        <v>1</v>
      </c>
      <c r="L142" s="48">
        <f>SUM(H142:K142)</f>
        <v>4</v>
      </c>
    </row>
    <row r="143" spans="1:12" ht="15.75" thickBot="1">
      <c r="A143" s="49"/>
      <c r="B143" s="50" t="s">
        <v>26</v>
      </c>
      <c r="C143" s="196" t="s">
        <v>117</v>
      </c>
      <c r="D143" s="197"/>
      <c r="E143" s="198"/>
      <c r="F143" s="55"/>
      <c r="G143" s="51" t="s">
        <v>25</v>
      </c>
      <c r="H143" s="52">
        <v>750000</v>
      </c>
      <c r="I143" s="53">
        <v>800000</v>
      </c>
      <c r="J143" s="52">
        <v>850000</v>
      </c>
      <c r="K143" s="53">
        <v>900000</v>
      </c>
      <c r="L143" s="54">
        <f>SUM(H143:K143)</f>
        <v>3300000</v>
      </c>
    </row>
    <row r="144" spans="1:12" ht="15">
      <c r="A144" s="49"/>
      <c r="B144" s="44" t="s">
        <v>28</v>
      </c>
      <c r="C144" s="196" t="s">
        <v>49</v>
      </c>
      <c r="D144" s="197"/>
      <c r="E144" s="198"/>
      <c r="F144" s="55"/>
      <c r="G144" s="56"/>
      <c r="H144" s="57"/>
      <c r="I144" s="58"/>
      <c r="J144" s="57"/>
      <c r="K144" s="58"/>
      <c r="L144" s="59"/>
    </row>
    <row r="145" spans="1:12" ht="15.75" thickBot="1">
      <c r="A145" s="60"/>
      <c r="B145" s="50" t="s">
        <v>178</v>
      </c>
      <c r="C145" s="308" t="s">
        <v>179</v>
      </c>
      <c r="D145" s="309"/>
      <c r="E145" s="310"/>
      <c r="F145" s="61"/>
      <c r="G145" s="62"/>
      <c r="H145" s="63"/>
      <c r="I145" s="64"/>
      <c r="J145" s="63"/>
      <c r="K145" s="64"/>
      <c r="L145" s="65"/>
    </row>
    <row r="146" spans="1:12" ht="30.75">
      <c r="A146" s="43" t="s">
        <v>34</v>
      </c>
      <c r="B146" s="44" t="s">
        <v>23</v>
      </c>
      <c r="C146" s="246" t="s">
        <v>202</v>
      </c>
      <c r="D146" s="247"/>
      <c r="E146" s="248"/>
      <c r="F146" s="66"/>
      <c r="G146" s="46" t="s">
        <v>24</v>
      </c>
      <c r="H146" s="47">
        <v>1</v>
      </c>
      <c r="I146" s="47">
        <v>1</v>
      </c>
      <c r="J146" s="47">
        <v>1</v>
      </c>
      <c r="K146" s="47">
        <v>1</v>
      </c>
      <c r="L146" s="48">
        <f>SUM(H146:K146)</f>
        <v>4</v>
      </c>
    </row>
    <row r="147" spans="1:12" ht="15.75" thickBot="1">
      <c r="A147" s="49"/>
      <c r="B147" s="50" t="s">
        <v>26</v>
      </c>
      <c r="C147" s="196" t="s">
        <v>117</v>
      </c>
      <c r="D147" s="197"/>
      <c r="E147" s="198"/>
      <c r="F147" s="55"/>
      <c r="G147" s="51" t="s">
        <v>25</v>
      </c>
      <c r="H147" s="52">
        <v>55000</v>
      </c>
      <c r="I147" s="53">
        <v>60000</v>
      </c>
      <c r="J147" s="52">
        <v>65000</v>
      </c>
      <c r="K147" s="53">
        <v>70000</v>
      </c>
      <c r="L147" s="54">
        <f>SUM(H147:K147)</f>
        <v>250000</v>
      </c>
    </row>
    <row r="148" spans="1:12" ht="15">
      <c r="A148" s="49"/>
      <c r="B148" s="44" t="s">
        <v>28</v>
      </c>
      <c r="C148" s="196" t="s">
        <v>121</v>
      </c>
      <c r="D148" s="197"/>
      <c r="E148" s="198"/>
      <c r="F148" s="55"/>
      <c r="G148" s="56"/>
      <c r="H148" s="57"/>
      <c r="I148" s="58"/>
      <c r="J148" s="57"/>
      <c r="K148" s="58"/>
      <c r="L148" s="59"/>
    </row>
    <row r="149" spans="1:12" ht="15.75" thickBot="1">
      <c r="A149" s="60"/>
      <c r="B149" s="50" t="s">
        <v>29</v>
      </c>
      <c r="C149" s="199" t="s">
        <v>180</v>
      </c>
      <c r="D149" s="200"/>
      <c r="E149" s="201"/>
      <c r="F149" s="61"/>
      <c r="G149" s="62"/>
      <c r="H149" s="63"/>
      <c r="I149" s="64"/>
      <c r="J149" s="63"/>
      <c r="K149" s="64"/>
      <c r="L149" s="65"/>
    </row>
    <row r="150" spans="1:12" ht="30.75">
      <c r="A150" s="43" t="s">
        <v>34</v>
      </c>
      <c r="B150" s="44" t="s">
        <v>23</v>
      </c>
      <c r="C150" s="246" t="s">
        <v>201</v>
      </c>
      <c r="D150" s="247"/>
      <c r="E150" s="248"/>
      <c r="F150" s="66"/>
      <c r="G150" s="46" t="s">
        <v>24</v>
      </c>
      <c r="H150" s="47">
        <v>1</v>
      </c>
      <c r="I150" s="47">
        <v>1</v>
      </c>
      <c r="J150" s="47">
        <v>1</v>
      </c>
      <c r="K150" s="47">
        <v>1</v>
      </c>
      <c r="L150" s="48">
        <f>SUM(H150:K150)</f>
        <v>4</v>
      </c>
    </row>
    <row r="151" spans="1:12" ht="15.75" thickBot="1">
      <c r="A151" s="49"/>
      <c r="B151" s="50" t="s">
        <v>26</v>
      </c>
      <c r="C151" s="196" t="s">
        <v>117</v>
      </c>
      <c r="D151" s="197"/>
      <c r="E151" s="198"/>
      <c r="F151" s="55"/>
      <c r="G151" s="51" t="s">
        <v>25</v>
      </c>
      <c r="H151" s="52">
        <v>10000</v>
      </c>
      <c r="I151" s="53">
        <v>12000</v>
      </c>
      <c r="J151" s="52">
        <v>14000</v>
      </c>
      <c r="K151" s="53">
        <v>16000</v>
      </c>
      <c r="L151" s="54">
        <f>SUM(H151:K151)</f>
        <v>52000</v>
      </c>
    </row>
    <row r="152" spans="1:12" ht="15">
      <c r="A152" s="49"/>
      <c r="B152" s="44" t="s">
        <v>28</v>
      </c>
      <c r="C152" s="196" t="s">
        <v>121</v>
      </c>
      <c r="D152" s="197"/>
      <c r="E152" s="198"/>
      <c r="F152" s="55"/>
      <c r="G152" s="56"/>
      <c r="H152" s="57"/>
      <c r="I152" s="58"/>
      <c r="J152" s="57"/>
      <c r="K152" s="58"/>
      <c r="L152" s="59"/>
    </row>
    <row r="153" spans="1:12" ht="15.75" thickBot="1">
      <c r="A153" s="60"/>
      <c r="B153" s="50" t="s">
        <v>29</v>
      </c>
      <c r="C153" s="199" t="s">
        <v>119</v>
      </c>
      <c r="D153" s="200"/>
      <c r="E153" s="201"/>
      <c r="F153" s="61"/>
      <c r="G153" s="62"/>
      <c r="H153" s="63"/>
      <c r="I153" s="64"/>
      <c r="J153" s="63"/>
      <c r="K153" s="64"/>
      <c r="L153" s="65"/>
    </row>
    <row r="154" spans="1:12" ht="30.75">
      <c r="A154" s="43" t="s">
        <v>171</v>
      </c>
      <c r="B154" s="44" t="s">
        <v>23</v>
      </c>
      <c r="C154" s="246" t="s">
        <v>206</v>
      </c>
      <c r="D154" s="247"/>
      <c r="E154" s="248"/>
      <c r="F154" s="66"/>
      <c r="G154" s="46" t="s">
        <v>24</v>
      </c>
      <c r="H154" s="47">
        <v>1</v>
      </c>
      <c r="I154" s="47">
        <v>1</v>
      </c>
      <c r="J154" s="47">
        <v>1</v>
      </c>
      <c r="K154" s="47">
        <v>1</v>
      </c>
      <c r="L154" s="48">
        <f>SUM(H154:K154)</f>
        <v>4</v>
      </c>
    </row>
    <row r="155" spans="1:12" ht="15.75" thickBot="1">
      <c r="A155" s="49"/>
      <c r="B155" s="50" t="s">
        <v>26</v>
      </c>
      <c r="C155" s="196" t="s">
        <v>117</v>
      </c>
      <c r="D155" s="197"/>
      <c r="E155" s="198"/>
      <c r="F155" s="55"/>
      <c r="G155" s="51" t="s">
        <v>25</v>
      </c>
      <c r="H155" s="52">
        <v>5000</v>
      </c>
      <c r="I155" s="53">
        <v>7000</v>
      </c>
      <c r="J155" s="52">
        <v>10000</v>
      </c>
      <c r="K155" s="53">
        <v>15000</v>
      </c>
      <c r="L155" s="54">
        <f>SUM(H155:K155)</f>
        <v>37000</v>
      </c>
    </row>
    <row r="156" spans="1:12" ht="15">
      <c r="A156" s="49"/>
      <c r="B156" s="44" t="s">
        <v>28</v>
      </c>
      <c r="C156" s="196" t="s">
        <v>120</v>
      </c>
      <c r="D156" s="197"/>
      <c r="E156" s="198"/>
      <c r="F156" s="55"/>
      <c r="G156" s="56"/>
      <c r="H156" s="57"/>
      <c r="I156" s="58"/>
      <c r="J156" s="57"/>
      <c r="K156" s="58"/>
      <c r="L156" s="59"/>
    </row>
    <row r="157" spans="1:12" ht="15.75" thickBot="1">
      <c r="A157" s="60"/>
      <c r="B157" s="50" t="s">
        <v>29</v>
      </c>
      <c r="C157" s="199" t="s">
        <v>119</v>
      </c>
      <c r="D157" s="200"/>
      <c r="E157" s="201"/>
      <c r="F157" s="61"/>
      <c r="G157" s="62"/>
      <c r="H157" s="63"/>
      <c r="I157" s="64"/>
      <c r="J157" s="63"/>
      <c r="K157" s="64"/>
      <c r="L157" s="65"/>
    </row>
    <row r="158" spans="1:12" ht="30.75">
      <c r="A158" s="43" t="s">
        <v>171</v>
      </c>
      <c r="B158" s="44" t="s">
        <v>23</v>
      </c>
      <c r="C158" s="246" t="s">
        <v>207</v>
      </c>
      <c r="D158" s="247"/>
      <c r="E158" s="248"/>
      <c r="F158" s="66"/>
      <c r="G158" s="46" t="s">
        <v>24</v>
      </c>
      <c r="H158" s="47">
        <v>1</v>
      </c>
      <c r="I158" s="47">
        <v>1</v>
      </c>
      <c r="J158" s="47">
        <v>1</v>
      </c>
      <c r="K158" s="47">
        <v>1</v>
      </c>
      <c r="L158" s="48">
        <f>SUM(H158:K158)</f>
        <v>4</v>
      </c>
    </row>
    <row r="159" spans="1:12" ht="15.75" thickBot="1">
      <c r="A159" s="49"/>
      <c r="B159" s="50" t="s">
        <v>26</v>
      </c>
      <c r="C159" s="196" t="s">
        <v>117</v>
      </c>
      <c r="D159" s="197"/>
      <c r="E159" s="198"/>
      <c r="F159" s="55"/>
      <c r="G159" s="51" t="s">
        <v>25</v>
      </c>
      <c r="H159" s="52">
        <v>10000</v>
      </c>
      <c r="I159" s="53">
        <v>12000</v>
      </c>
      <c r="J159" s="52">
        <v>16000</v>
      </c>
      <c r="K159" s="53">
        <v>20000</v>
      </c>
      <c r="L159" s="54">
        <f>SUM(H159:K159)</f>
        <v>58000</v>
      </c>
    </row>
    <row r="160" spans="1:12" ht="15">
      <c r="A160" s="49"/>
      <c r="B160" s="44" t="s">
        <v>28</v>
      </c>
      <c r="C160" s="196" t="s">
        <v>121</v>
      </c>
      <c r="D160" s="197"/>
      <c r="E160" s="198"/>
      <c r="F160" s="55"/>
      <c r="G160" s="56"/>
      <c r="H160" s="57"/>
      <c r="I160" s="58"/>
      <c r="J160" s="57"/>
      <c r="K160" s="58"/>
      <c r="L160" s="59"/>
    </row>
    <row r="161" spans="1:12" ht="15.75" thickBot="1">
      <c r="A161" s="60"/>
      <c r="B161" s="50" t="s">
        <v>29</v>
      </c>
      <c r="C161" s="199" t="s">
        <v>122</v>
      </c>
      <c r="D161" s="200"/>
      <c r="E161" s="201"/>
      <c r="F161" s="61"/>
      <c r="G161" s="62"/>
      <c r="H161" s="63"/>
      <c r="I161" s="64"/>
      <c r="J161" s="63"/>
      <c r="K161" s="64"/>
      <c r="L161" s="65"/>
    </row>
    <row r="162" spans="1:12" ht="30.75">
      <c r="A162" s="43" t="s">
        <v>171</v>
      </c>
      <c r="B162" s="44" t="s">
        <v>23</v>
      </c>
      <c r="C162" s="246" t="s">
        <v>205</v>
      </c>
      <c r="D162" s="247"/>
      <c r="E162" s="248"/>
      <c r="F162" s="66"/>
      <c r="G162" s="46" t="s">
        <v>24</v>
      </c>
      <c r="H162" s="47">
        <v>2</v>
      </c>
      <c r="I162" s="47">
        <v>2</v>
      </c>
      <c r="J162" s="47">
        <v>2</v>
      </c>
      <c r="K162" s="47">
        <v>2</v>
      </c>
      <c r="L162" s="48">
        <f>SUM(H162:K162)</f>
        <v>8</v>
      </c>
    </row>
    <row r="163" spans="1:12" ht="15.75" thickBot="1">
      <c r="A163" s="49"/>
      <c r="B163" s="50" t="s">
        <v>26</v>
      </c>
      <c r="C163" s="196" t="s">
        <v>117</v>
      </c>
      <c r="D163" s="197"/>
      <c r="E163" s="198"/>
      <c r="F163" s="55"/>
      <c r="G163" s="51" t="s">
        <v>25</v>
      </c>
      <c r="H163" s="52">
        <v>80000</v>
      </c>
      <c r="I163" s="53">
        <v>90000</v>
      </c>
      <c r="J163" s="52">
        <v>100000</v>
      </c>
      <c r="K163" s="53">
        <v>110000</v>
      </c>
      <c r="L163" s="54">
        <f>SUM(H163:K163)</f>
        <v>380000</v>
      </c>
    </row>
    <row r="164" spans="1:12" ht="15">
      <c r="A164" s="49"/>
      <c r="B164" s="44" t="s">
        <v>28</v>
      </c>
      <c r="C164" s="196" t="s">
        <v>123</v>
      </c>
      <c r="D164" s="197"/>
      <c r="E164" s="198"/>
      <c r="F164" s="55"/>
      <c r="G164" s="56"/>
      <c r="H164" s="57"/>
      <c r="I164" s="58"/>
      <c r="J164" s="57"/>
      <c r="K164" s="58"/>
      <c r="L164" s="59"/>
    </row>
    <row r="165" spans="1:12" ht="15.75" thickBot="1">
      <c r="A165" s="60"/>
      <c r="B165" s="50" t="s">
        <v>29</v>
      </c>
      <c r="C165" s="199" t="s">
        <v>124</v>
      </c>
      <c r="D165" s="200"/>
      <c r="E165" s="201"/>
      <c r="F165" s="61"/>
      <c r="G165" s="62"/>
      <c r="H165" s="63"/>
      <c r="I165" s="64"/>
      <c r="J165" s="63"/>
      <c r="K165" s="64"/>
      <c r="L165" s="65"/>
    </row>
    <row r="166" spans="1:12" ht="30.75">
      <c r="A166" s="43" t="s">
        <v>159</v>
      </c>
      <c r="B166" s="44" t="s">
        <v>23</v>
      </c>
      <c r="C166" s="246" t="s">
        <v>204</v>
      </c>
      <c r="D166" s="247"/>
      <c r="E166" s="248"/>
      <c r="F166" s="66"/>
      <c r="G166" s="46" t="s">
        <v>24</v>
      </c>
      <c r="H166" s="47">
        <v>2</v>
      </c>
      <c r="I166" s="47">
        <v>2</v>
      </c>
      <c r="J166" s="47">
        <v>2</v>
      </c>
      <c r="K166" s="47">
        <v>2</v>
      </c>
      <c r="L166" s="48">
        <f>SUM(H166:K166)</f>
        <v>8</v>
      </c>
    </row>
    <row r="167" spans="1:12" ht="15.75" thickBot="1">
      <c r="A167" s="49"/>
      <c r="B167" s="50" t="s">
        <v>26</v>
      </c>
      <c r="C167" s="196" t="s">
        <v>117</v>
      </c>
      <c r="D167" s="197"/>
      <c r="E167" s="198"/>
      <c r="F167" s="55"/>
      <c r="G167" s="51" t="s">
        <v>25</v>
      </c>
      <c r="H167" s="52">
        <v>180000</v>
      </c>
      <c r="I167" s="53">
        <v>190000</v>
      </c>
      <c r="J167" s="52">
        <v>200000</v>
      </c>
      <c r="K167" s="53">
        <v>210000</v>
      </c>
      <c r="L167" s="54">
        <f>SUM(H167:K167)</f>
        <v>780000</v>
      </c>
    </row>
    <row r="168" spans="1:12" ht="15">
      <c r="A168" s="49"/>
      <c r="B168" s="44" t="s">
        <v>28</v>
      </c>
      <c r="C168" s="196" t="s">
        <v>123</v>
      </c>
      <c r="D168" s="197"/>
      <c r="E168" s="198"/>
      <c r="F168" s="55"/>
      <c r="G168" s="56"/>
      <c r="H168" s="57"/>
      <c r="I168" s="58"/>
      <c r="J168" s="57"/>
      <c r="K168" s="58"/>
      <c r="L168" s="59"/>
    </row>
    <row r="169" spans="1:12" ht="15.75" thickBot="1">
      <c r="A169" s="60"/>
      <c r="B169" s="50" t="s">
        <v>29</v>
      </c>
      <c r="C169" s="199" t="s">
        <v>124</v>
      </c>
      <c r="D169" s="200"/>
      <c r="E169" s="201"/>
      <c r="F169" s="61"/>
      <c r="G169" s="62"/>
      <c r="H169" s="63"/>
      <c r="I169" s="64"/>
      <c r="J169" s="63"/>
      <c r="K169" s="64"/>
      <c r="L169" s="65"/>
    </row>
    <row r="170" spans="1:12" ht="30.75">
      <c r="A170" s="43" t="s">
        <v>34</v>
      </c>
      <c r="B170" s="44" t="s">
        <v>23</v>
      </c>
      <c r="C170" s="246" t="s">
        <v>203</v>
      </c>
      <c r="D170" s="247"/>
      <c r="E170" s="248"/>
      <c r="F170" s="66"/>
      <c r="G170" s="46" t="s">
        <v>24</v>
      </c>
      <c r="H170" s="47">
        <v>600</v>
      </c>
      <c r="I170" s="47">
        <v>600</v>
      </c>
      <c r="J170" s="47">
        <v>600</v>
      </c>
      <c r="K170" s="47">
        <v>600</v>
      </c>
      <c r="L170" s="48">
        <f>SUM(H170:K170)</f>
        <v>2400</v>
      </c>
    </row>
    <row r="171" spans="1:12" ht="15.75" thickBot="1">
      <c r="A171" s="49"/>
      <c r="B171" s="50" t="s">
        <v>26</v>
      </c>
      <c r="C171" s="196" t="s">
        <v>117</v>
      </c>
      <c r="D171" s="197"/>
      <c r="E171" s="198"/>
      <c r="F171" s="55"/>
      <c r="G171" s="51" t="s">
        <v>25</v>
      </c>
      <c r="H171" s="52">
        <v>35000</v>
      </c>
      <c r="I171" s="53">
        <v>40000</v>
      </c>
      <c r="J171" s="52">
        <v>45000</v>
      </c>
      <c r="K171" s="53">
        <v>50000</v>
      </c>
      <c r="L171" s="54">
        <f>SUM(H171:K171)</f>
        <v>170000</v>
      </c>
    </row>
    <row r="172" spans="1:12" ht="15">
      <c r="A172" s="49"/>
      <c r="B172" s="44" t="s">
        <v>28</v>
      </c>
      <c r="C172" s="196" t="s">
        <v>123</v>
      </c>
      <c r="D172" s="197"/>
      <c r="E172" s="198"/>
      <c r="F172" s="55"/>
      <c r="G172" s="56"/>
      <c r="H172" s="57"/>
      <c r="I172" s="58"/>
      <c r="J172" s="57"/>
      <c r="K172" s="58"/>
      <c r="L172" s="59"/>
    </row>
    <row r="173" spans="1:12" ht="15.75" thickBot="1">
      <c r="A173" s="60"/>
      <c r="B173" s="50" t="s">
        <v>29</v>
      </c>
      <c r="C173" s="199" t="s">
        <v>125</v>
      </c>
      <c r="D173" s="200"/>
      <c r="E173" s="201"/>
      <c r="F173" s="61"/>
      <c r="G173" s="62"/>
      <c r="H173" s="63"/>
      <c r="I173" s="64"/>
      <c r="J173" s="63"/>
      <c r="K173" s="64"/>
      <c r="L173" s="65"/>
    </row>
    <row r="174" spans="1:12" ht="30.75">
      <c r="A174" s="43" t="s">
        <v>34</v>
      </c>
      <c r="B174" s="44" t="s">
        <v>23</v>
      </c>
      <c r="C174" s="246" t="s">
        <v>208</v>
      </c>
      <c r="D174" s="247"/>
      <c r="E174" s="248"/>
      <c r="F174" s="66"/>
      <c r="G174" s="46" t="s">
        <v>24</v>
      </c>
      <c r="H174" s="47">
        <v>2500</v>
      </c>
      <c r="I174" s="47">
        <v>2500</v>
      </c>
      <c r="J174" s="47">
        <v>2800</v>
      </c>
      <c r="K174" s="47">
        <v>2800</v>
      </c>
      <c r="L174" s="48">
        <f>SUM(H174:K174)</f>
        <v>10600</v>
      </c>
    </row>
    <row r="175" spans="1:12" ht="15.75" thickBot="1">
      <c r="A175" s="49"/>
      <c r="B175" s="50" t="s">
        <v>26</v>
      </c>
      <c r="C175" s="196" t="s">
        <v>117</v>
      </c>
      <c r="D175" s="197"/>
      <c r="E175" s="198"/>
      <c r="F175" s="55"/>
      <c r="G175" s="51" t="s">
        <v>25</v>
      </c>
      <c r="H175" s="52">
        <v>30000</v>
      </c>
      <c r="I175" s="53">
        <v>40000</v>
      </c>
      <c r="J175" s="52">
        <v>50000</v>
      </c>
      <c r="K175" s="53">
        <v>60000</v>
      </c>
      <c r="L175" s="54">
        <f>SUM(H175:K175)</f>
        <v>180000</v>
      </c>
    </row>
    <row r="176" spans="1:12" ht="15">
      <c r="A176" s="49"/>
      <c r="B176" s="44" t="s">
        <v>28</v>
      </c>
      <c r="C176" s="196" t="s">
        <v>126</v>
      </c>
      <c r="D176" s="197"/>
      <c r="E176" s="198"/>
      <c r="F176" s="55"/>
      <c r="G176" s="56"/>
      <c r="H176" s="57"/>
      <c r="I176" s="58"/>
      <c r="J176" s="57"/>
      <c r="K176" s="58"/>
      <c r="L176" s="59"/>
    </row>
    <row r="177" spans="1:12" ht="15.75" thickBot="1">
      <c r="A177" s="60"/>
      <c r="B177" s="50" t="s">
        <v>29</v>
      </c>
      <c r="C177" s="199" t="s">
        <v>127</v>
      </c>
      <c r="D177" s="200"/>
      <c r="E177" s="201"/>
      <c r="F177" s="61"/>
      <c r="G177" s="62"/>
      <c r="H177" s="63"/>
      <c r="I177" s="64"/>
      <c r="J177" s="63"/>
      <c r="K177" s="64"/>
      <c r="L177" s="65"/>
    </row>
    <row r="178" spans="1:12" ht="30.75">
      <c r="A178" s="43" t="s">
        <v>34</v>
      </c>
      <c r="B178" s="44" t="s">
        <v>23</v>
      </c>
      <c r="C178" s="246" t="s">
        <v>199</v>
      </c>
      <c r="D178" s="247"/>
      <c r="E178" s="248"/>
      <c r="F178" s="66"/>
      <c r="G178" s="46" t="s">
        <v>24</v>
      </c>
      <c r="H178" s="47">
        <v>2500</v>
      </c>
      <c r="I178" s="47">
        <v>2500</v>
      </c>
      <c r="J178" s="47">
        <v>2800</v>
      </c>
      <c r="K178" s="47">
        <v>2800</v>
      </c>
      <c r="L178" s="48">
        <f>SUM(H178:K178)</f>
        <v>10600</v>
      </c>
    </row>
    <row r="179" spans="1:12" ht="15.75" thickBot="1">
      <c r="A179" s="49"/>
      <c r="B179" s="50" t="s">
        <v>26</v>
      </c>
      <c r="C179" s="196" t="s">
        <v>117</v>
      </c>
      <c r="D179" s="197"/>
      <c r="E179" s="198"/>
      <c r="F179" s="55"/>
      <c r="G179" s="51" t="s">
        <v>25</v>
      </c>
      <c r="H179" s="52">
        <v>100000</v>
      </c>
      <c r="I179" s="53">
        <v>110000</v>
      </c>
      <c r="J179" s="52">
        <v>120000</v>
      </c>
      <c r="K179" s="53">
        <v>130000</v>
      </c>
      <c r="L179" s="54">
        <f>SUM(H179:K179)</f>
        <v>460000</v>
      </c>
    </row>
    <row r="180" spans="1:12" ht="15">
      <c r="A180" s="49"/>
      <c r="B180" s="44" t="s">
        <v>28</v>
      </c>
      <c r="C180" s="196" t="s">
        <v>126</v>
      </c>
      <c r="D180" s="197"/>
      <c r="E180" s="198"/>
      <c r="F180" s="55"/>
      <c r="G180" s="56"/>
      <c r="H180" s="57"/>
      <c r="I180" s="58"/>
      <c r="J180" s="57"/>
      <c r="K180" s="58"/>
      <c r="L180" s="59"/>
    </row>
    <row r="181" spans="1:12" ht="15.75" thickBot="1">
      <c r="A181" s="60"/>
      <c r="B181" s="50" t="s">
        <v>29</v>
      </c>
      <c r="C181" s="199" t="s">
        <v>127</v>
      </c>
      <c r="D181" s="200"/>
      <c r="E181" s="201"/>
      <c r="F181" s="61"/>
      <c r="G181" s="62"/>
      <c r="H181" s="63"/>
      <c r="I181" s="64"/>
      <c r="J181" s="63"/>
      <c r="K181" s="64"/>
      <c r="L181" s="65"/>
    </row>
    <row r="182" spans="1:12" ht="30.75">
      <c r="A182" s="43" t="s">
        <v>34</v>
      </c>
      <c r="B182" s="44" t="s">
        <v>23</v>
      </c>
      <c r="C182" s="246" t="s">
        <v>209</v>
      </c>
      <c r="D182" s="247"/>
      <c r="E182" s="248"/>
      <c r="F182" s="66"/>
      <c r="G182" s="46" t="s">
        <v>24</v>
      </c>
      <c r="H182" s="47">
        <v>2500</v>
      </c>
      <c r="I182" s="47">
        <v>2500</v>
      </c>
      <c r="J182" s="47">
        <v>2800</v>
      </c>
      <c r="K182" s="47">
        <v>2800</v>
      </c>
      <c r="L182" s="48">
        <f>SUM(H182:K182)</f>
        <v>10600</v>
      </c>
    </row>
    <row r="183" spans="1:12" ht="15.75" thickBot="1">
      <c r="A183" s="49"/>
      <c r="B183" s="50" t="s">
        <v>26</v>
      </c>
      <c r="C183" s="196" t="s">
        <v>117</v>
      </c>
      <c r="D183" s="197"/>
      <c r="E183" s="198"/>
      <c r="F183" s="55"/>
      <c r="G183" s="51" t="s">
        <v>25</v>
      </c>
      <c r="H183" s="52">
        <v>100000</v>
      </c>
      <c r="I183" s="53">
        <v>110000</v>
      </c>
      <c r="J183" s="52">
        <v>120000</v>
      </c>
      <c r="K183" s="53">
        <v>130000</v>
      </c>
      <c r="L183" s="54">
        <f>SUM(H183:K183)</f>
        <v>460000</v>
      </c>
    </row>
    <row r="184" spans="1:12" ht="15">
      <c r="A184" s="49"/>
      <c r="B184" s="44" t="s">
        <v>28</v>
      </c>
      <c r="C184" s="196" t="s">
        <v>126</v>
      </c>
      <c r="D184" s="197"/>
      <c r="E184" s="198"/>
      <c r="F184" s="55"/>
      <c r="G184" s="56"/>
      <c r="H184" s="57"/>
      <c r="I184" s="58"/>
      <c r="J184" s="57"/>
      <c r="K184" s="58"/>
      <c r="L184" s="59"/>
    </row>
    <row r="185" spans="1:12" ht="15.75" thickBot="1">
      <c r="A185" s="60"/>
      <c r="B185" s="50" t="s">
        <v>29</v>
      </c>
      <c r="C185" s="199" t="s">
        <v>127</v>
      </c>
      <c r="D185" s="200"/>
      <c r="E185" s="201"/>
      <c r="F185" s="61"/>
      <c r="G185" s="62"/>
      <c r="H185" s="63"/>
      <c r="I185" s="64"/>
      <c r="J185" s="63"/>
      <c r="K185" s="64"/>
      <c r="L185" s="65"/>
    </row>
    <row r="186" spans="1:12" ht="30.75">
      <c r="A186" s="43" t="s">
        <v>34</v>
      </c>
      <c r="B186" s="44" t="s">
        <v>23</v>
      </c>
      <c r="C186" s="246" t="s">
        <v>221</v>
      </c>
      <c r="D186" s="247"/>
      <c r="E186" s="248"/>
      <c r="F186" s="66"/>
      <c r="G186" s="46" t="s">
        <v>24</v>
      </c>
      <c r="H186" s="47">
        <v>2500</v>
      </c>
      <c r="I186" s="47">
        <v>2500</v>
      </c>
      <c r="J186" s="47">
        <v>2800</v>
      </c>
      <c r="K186" s="47">
        <v>2800</v>
      </c>
      <c r="L186" s="48">
        <f>SUM(H186:K186)</f>
        <v>10600</v>
      </c>
    </row>
    <row r="187" spans="1:12" ht="15.75" thickBot="1">
      <c r="A187" s="49"/>
      <c r="B187" s="50" t="s">
        <v>26</v>
      </c>
      <c r="C187" s="196" t="s">
        <v>117</v>
      </c>
      <c r="D187" s="197"/>
      <c r="E187" s="198"/>
      <c r="F187" s="55"/>
      <c r="G187" s="51" t="s">
        <v>25</v>
      </c>
      <c r="H187" s="52">
        <v>20000</v>
      </c>
      <c r="I187" s="53">
        <v>25000</v>
      </c>
      <c r="J187" s="52">
        <v>30000</v>
      </c>
      <c r="K187" s="53">
        <v>30000</v>
      </c>
      <c r="L187" s="54">
        <f>SUM(H187:K187)</f>
        <v>105000</v>
      </c>
    </row>
    <row r="188" spans="1:12" ht="15">
      <c r="A188" s="49"/>
      <c r="B188" s="44" t="s">
        <v>28</v>
      </c>
      <c r="C188" s="196" t="s">
        <v>126</v>
      </c>
      <c r="D188" s="197"/>
      <c r="E188" s="198"/>
      <c r="F188" s="55"/>
      <c r="G188" s="56"/>
      <c r="H188" s="57"/>
      <c r="I188" s="58"/>
      <c r="J188" s="57"/>
      <c r="K188" s="58"/>
      <c r="L188" s="59"/>
    </row>
    <row r="189" spans="1:12" ht="15.75" thickBot="1">
      <c r="A189" s="60"/>
      <c r="B189" s="50" t="s">
        <v>29</v>
      </c>
      <c r="C189" s="199" t="s">
        <v>127</v>
      </c>
      <c r="D189" s="200"/>
      <c r="E189" s="201"/>
      <c r="F189" s="61"/>
      <c r="G189" s="62"/>
      <c r="H189" s="63"/>
      <c r="I189" s="64"/>
      <c r="J189" s="63"/>
      <c r="K189" s="64"/>
      <c r="L189" s="65"/>
    </row>
    <row r="190" spans="1:12" ht="15">
      <c r="A190" s="92"/>
      <c r="B190" s="124"/>
      <c r="C190" s="125"/>
      <c r="D190" s="125"/>
      <c r="E190" s="125"/>
      <c r="F190" s="95"/>
      <c r="G190" s="108"/>
      <c r="H190" s="118"/>
      <c r="I190" s="118"/>
      <c r="J190" s="118"/>
      <c r="K190" s="118"/>
      <c r="L190" s="108"/>
    </row>
    <row r="191" spans="1:12" ht="15">
      <c r="A191" s="92"/>
      <c r="B191" s="124"/>
      <c r="C191" s="125"/>
      <c r="D191" s="125"/>
      <c r="E191" s="125"/>
      <c r="F191" s="95"/>
      <c r="G191" s="108"/>
      <c r="H191" s="118"/>
      <c r="I191" s="118"/>
      <c r="J191" s="118"/>
      <c r="K191" s="118"/>
      <c r="L191" s="108"/>
    </row>
    <row r="192" spans="1:12" ht="15">
      <c r="A192" s="126"/>
      <c r="B192" s="126"/>
      <c r="C192" s="126"/>
      <c r="D192" s="126"/>
      <c r="E192" s="126"/>
      <c r="F192" s="126"/>
      <c r="G192" s="126"/>
      <c r="H192" s="126"/>
      <c r="I192" s="126"/>
      <c r="J192" s="126"/>
      <c r="K192" s="126"/>
      <c r="L192" s="126"/>
    </row>
    <row r="193" spans="1:12" ht="15">
      <c r="A193" s="31" t="s">
        <v>31</v>
      </c>
      <c r="B193" s="32">
        <v>6</v>
      </c>
      <c r="C193" s="218" t="s">
        <v>68</v>
      </c>
      <c r="D193" s="219"/>
      <c r="E193" s="219"/>
      <c r="F193" s="219"/>
      <c r="G193" s="219"/>
      <c r="H193" s="219"/>
      <c r="I193" s="219"/>
      <c r="J193" s="219"/>
      <c r="K193" s="219"/>
      <c r="L193" s="220"/>
    </row>
    <row r="194" spans="1:12" ht="15">
      <c r="A194" s="127" t="s">
        <v>39</v>
      </c>
      <c r="B194" s="128">
        <v>1</v>
      </c>
      <c r="C194" s="218" t="s">
        <v>236</v>
      </c>
      <c r="D194" s="219"/>
      <c r="E194" s="219"/>
      <c r="F194" s="219"/>
      <c r="G194" s="219"/>
      <c r="H194" s="219"/>
      <c r="I194" s="219"/>
      <c r="J194" s="219"/>
      <c r="K194" s="219"/>
      <c r="L194" s="220"/>
    </row>
    <row r="195" spans="1:12" ht="15">
      <c r="A195" s="331" t="s">
        <v>237</v>
      </c>
      <c r="B195" s="332"/>
      <c r="C195" s="332"/>
      <c r="D195" s="332"/>
      <c r="E195" s="332"/>
      <c r="F195" s="332"/>
      <c r="G195" s="332"/>
      <c r="H195" s="129">
        <f>H199+H241</f>
        <v>6535800</v>
      </c>
      <c r="I195" s="129">
        <f>I199+I241</f>
        <v>6834100</v>
      </c>
      <c r="J195" s="129">
        <f>J199+J241</f>
        <v>6985600</v>
      </c>
      <c r="K195" s="129">
        <f>K199+K241</f>
        <v>7304800</v>
      </c>
      <c r="L195" s="129">
        <f>L199+L241</f>
        <v>27660300</v>
      </c>
    </row>
    <row r="196" spans="1:12" ht="15.75" thickBot="1">
      <c r="A196" s="328" t="s">
        <v>235</v>
      </c>
      <c r="B196" s="329"/>
      <c r="C196" s="329"/>
      <c r="D196" s="329"/>
      <c r="E196" s="329"/>
      <c r="F196" s="329"/>
      <c r="G196" s="329"/>
      <c r="H196" s="329"/>
      <c r="I196" s="329"/>
      <c r="J196" s="329"/>
      <c r="K196" s="329"/>
      <c r="L196" s="330"/>
    </row>
    <row r="197" spans="1:12" ht="15.75" thickBot="1">
      <c r="A197" s="228" t="s">
        <v>12</v>
      </c>
      <c r="B197" s="230"/>
      <c r="C197" s="314" t="s">
        <v>69</v>
      </c>
      <c r="D197" s="315"/>
      <c r="E197" s="315"/>
      <c r="F197" s="315"/>
      <c r="G197" s="315"/>
      <c r="H197" s="315"/>
      <c r="I197" s="315"/>
      <c r="J197" s="315"/>
      <c r="K197" s="315"/>
      <c r="L197" s="316"/>
    </row>
    <row r="198" spans="1:12" ht="15">
      <c r="A198" s="317" t="s">
        <v>13</v>
      </c>
      <c r="B198" s="227"/>
      <c r="C198" s="318" t="s">
        <v>80</v>
      </c>
      <c r="D198" s="319"/>
      <c r="E198" s="319"/>
      <c r="F198" s="319"/>
      <c r="G198" s="319"/>
      <c r="H198" s="319"/>
      <c r="I198" s="319"/>
      <c r="J198" s="319"/>
      <c r="K198" s="319"/>
      <c r="L198" s="320"/>
    </row>
    <row r="199" spans="1:12" ht="15.75" thickBot="1">
      <c r="A199" s="321" t="s">
        <v>19</v>
      </c>
      <c r="B199" s="322"/>
      <c r="C199" s="27"/>
      <c r="D199" s="28"/>
      <c r="E199" s="28"/>
      <c r="F199" s="28"/>
      <c r="G199" s="28"/>
      <c r="H199" s="29">
        <f>H201+H205+H209+H213+H221+H225+H229+H217</f>
        <v>5136300</v>
      </c>
      <c r="I199" s="29">
        <f>I201+I205+I209+I213+I221+I225+I229+I217</f>
        <v>5359600</v>
      </c>
      <c r="J199" s="29">
        <f>J201+J205+J209+J213+J221+J225+J229+J217</f>
        <v>5583200</v>
      </c>
      <c r="K199" s="29">
        <f>K201+K205+K209+K213+K221+K225+K229+K217</f>
        <v>5812200</v>
      </c>
      <c r="L199" s="29">
        <f>L201+L205+L209+L213+L221+L225+L229+L217</f>
        <v>21891300</v>
      </c>
    </row>
    <row r="200" spans="1:12" ht="15">
      <c r="A200" s="130" t="s">
        <v>42</v>
      </c>
      <c r="B200" s="131" t="s">
        <v>23</v>
      </c>
      <c r="C200" s="323" t="s">
        <v>222</v>
      </c>
      <c r="D200" s="323"/>
      <c r="E200" s="323"/>
      <c r="F200" s="131"/>
      <c r="G200" s="131" t="s">
        <v>158</v>
      </c>
      <c r="H200" s="132">
        <v>10</v>
      </c>
      <c r="I200" s="132">
        <v>12</v>
      </c>
      <c r="J200" s="132">
        <v>12</v>
      </c>
      <c r="K200" s="132">
        <v>15</v>
      </c>
      <c r="L200" s="133">
        <f>SUM(H200:K200)</f>
        <v>49</v>
      </c>
    </row>
    <row r="201" spans="1:12" ht="15">
      <c r="A201" s="134"/>
      <c r="B201" s="131" t="s">
        <v>26</v>
      </c>
      <c r="C201" s="324" t="s">
        <v>161</v>
      </c>
      <c r="D201" s="324"/>
      <c r="E201" s="324"/>
      <c r="F201" s="131"/>
      <c r="G201" s="131" t="s">
        <v>25</v>
      </c>
      <c r="H201" s="135">
        <v>70000</v>
      </c>
      <c r="I201" s="135">
        <v>75000</v>
      </c>
      <c r="J201" s="135">
        <v>80000</v>
      </c>
      <c r="K201" s="135">
        <v>90000</v>
      </c>
      <c r="L201" s="133">
        <f>SUM(H201:K201)</f>
        <v>315000</v>
      </c>
    </row>
    <row r="202" spans="1:12" ht="15">
      <c r="A202" s="136"/>
      <c r="B202" s="44" t="s">
        <v>28</v>
      </c>
      <c r="C202" s="325" t="s">
        <v>71</v>
      </c>
      <c r="D202" s="326"/>
      <c r="E202" s="327"/>
      <c r="F202" s="55"/>
      <c r="G202" s="56"/>
      <c r="H202" s="57"/>
      <c r="I202" s="58"/>
      <c r="J202" s="57"/>
      <c r="K202" s="58"/>
      <c r="L202" s="137"/>
    </row>
    <row r="203" spans="1:12" ht="15.75" thickBot="1">
      <c r="A203" s="138"/>
      <c r="B203" s="50" t="s">
        <v>29</v>
      </c>
      <c r="C203" s="199" t="s">
        <v>69</v>
      </c>
      <c r="D203" s="200"/>
      <c r="E203" s="201"/>
      <c r="F203" s="61"/>
      <c r="G203" s="62"/>
      <c r="H203" s="63"/>
      <c r="I203" s="64"/>
      <c r="J203" s="63"/>
      <c r="K203" s="64"/>
      <c r="L203" s="139"/>
    </row>
    <row r="204" spans="1:12" ht="30.75">
      <c r="A204" s="43" t="s">
        <v>34</v>
      </c>
      <c r="B204" s="44" t="s">
        <v>23</v>
      </c>
      <c r="C204" s="246" t="s">
        <v>223</v>
      </c>
      <c r="D204" s="247"/>
      <c r="E204" s="248"/>
      <c r="F204" s="66"/>
      <c r="G204" s="46" t="s">
        <v>24</v>
      </c>
      <c r="H204" s="47">
        <v>1</v>
      </c>
      <c r="I204" s="47">
        <v>1</v>
      </c>
      <c r="J204" s="47">
        <v>1</v>
      </c>
      <c r="K204" s="47">
        <v>1</v>
      </c>
      <c r="L204" s="48">
        <f>SUM(H204:K204)</f>
        <v>4</v>
      </c>
    </row>
    <row r="205" spans="1:12" ht="15.75" thickBot="1">
      <c r="A205" s="49"/>
      <c r="B205" s="50" t="s">
        <v>26</v>
      </c>
      <c r="C205" s="196" t="s">
        <v>70</v>
      </c>
      <c r="D205" s="197"/>
      <c r="E205" s="198"/>
      <c r="F205" s="55"/>
      <c r="G205" s="51" t="s">
        <v>25</v>
      </c>
      <c r="H205" s="52">
        <v>3600000</v>
      </c>
      <c r="I205" s="53">
        <v>3700000</v>
      </c>
      <c r="J205" s="52">
        <v>3800000</v>
      </c>
      <c r="K205" s="53">
        <v>3900000</v>
      </c>
      <c r="L205" s="54">
        <f>SUM(H205:K205)</f>
        <v>15000000</v>
      </c>
    </row>
    <row r="206" spans="1:12" ht="15">
      <c r="A206" s="49"/>
      <c r="B206" s="44" t="s">
        <v>28</v>
      </c>
      <c r="C206" s="196" t="s">
        <v>71</v>
      </c>
      <c r="D206" s="197"/>
      <c r="E206" s="198"/>
      <c r="F206" s="55"/>
      <c r="G206" s="56"/>
      <c r="H206" s="57"/>
      <c r="I206" s="58"/>
      <c r="J206" s="57"/>
      <c r="K206" s="58"/>
      <c r="L206" s="59"/>
    </row>
    <row r="207" spans="1:12" ht="15.75" thickBot="1">
      <c r="A207" s="60"/>
      <c r="B207" s="50" t="s">
        <v>29</v>
      </c>
      <c r="C207" s="199" t="s">
        <v>69</v>
      </c>
      <c r="D207" s="200"/>
      <c r="E207" s="201"/>
      <c r="F207" s="61"/>
      <c r="G207" s="62"/>
      <c r="H207" s="63"/>
      <c r="I207" s="64"/>
      <c r="J207" s="63"/>
      <c r="K207" s="64"/>
      <c r="L207" s="65"/>
    </row>
    <row r="208" spans="1:12" ht="30.75">
      <c r="A208" s="43" t="s">
        <v>34</v>
      </c>
      <c r="B208" s="44" t="s">
        <v>23</v>
      </c>
      <c r="C208" s="246" t="s">
        <v>210</v>
      </c>
      <c r="D208" s="247"/>
      <c r="E208" s="248"/>
      <c r="F208" s="66"/>
      <c r="G208" s="46" t="s">
        <v>24</v>
      </c>
      <c r="H208" s="47">
        <v>12</v>
      </c>
      <c r="I208" s="47">
        <v>12</v>
      </c>
      <c r="J208" s="47">
        <v>12</v>
      </c>
      <c r="K208" s="47">
        <v>12</v>
      </c>
      <c r="L208" s="48">
        <f>SUM(H208:K208)</f>
        <v>48</v>
      </c>
    </row>
    <row r="209" spans="1:12" ht="15.75" thickBot="1">
      <c r="A209" s="49"/>
      <c r="B209" s="50" t="s">
        <v>26</v>
      </c>
      <c r="C209" s="196" t="s">
        <v>70</v>
      </c>
      <c r="D209" s="197"/>
      <c r="E209" s="198"/>
      <c r="F209" s="55"/>
      <c r="G209" s="51" t="s">
        <v>25</v>
      </c>
      <c r="H209" s="52">
        <v>1200000</v>
      </c>
      <c r="I209" s="53">
        <v>1300000</v>
      </c>
      <c r="J209" s="52">
        <v>1400000</v>
      </c>
      <c r="K209" s="53">
        <v>1500000</v>
      </c>
      <c r="L209" s="54">
        <f>SUM(H209:K209)</f>
        <v>5400000</v>
      </c>
    </row>
    <row r="210" spans="1:12" ht="15">
      <c r="A210" s="49"/>
      <c r="B210" s="44" t="s">
        <v>28</v>
      </c>
      <c r="C210" s="196" t="s">
        <v>71</v>
      </c>
      <c r="D210" s="197"/>
      <c r="E210" s="198"/>
      <c r="F210" s="55"/>
      <c r="G210" s="56"/>
      <c r="H210" s="57"/>
      <c r="I210" s="58"/>
      <c r="J210" s="57"/>
      <c r="K210" s="58"/>
      <c r="L210" s="59"/>
    </row>
    <row r="211" spans="1:12" ht="15.75" thickBot="1">
      <c r="A211" s="60"/>
      <c r="B211" s="50" t="s">
        <v>29</v>
      </c>
      <c r="C211" s="199" t="s">
        <v>69</v>
      </c>
      <c r="D211" s="200"/>
      <c r="E211" s="201"/>
      <c r="F211" s="61"/>
      <c r="G211" s="62"/>
      <c r="H211" s="63"/>
      <c r="I211" s="64"/>
      <c r="J211" s="63"/>
      <c r="K211" s="64"/>
      <c r="L211" s="65"/>
    </row>
    <row r="212" spans="1:12" ht="30.75">
      <c r="A212" s="43" t="s">
        <v>34</v>
      </c>
      <c r="B212" s="44" t="s">
        <v>23</v>
      </c>
      <c r="C212" s="246" t="s">
        <v>211</v>
      </c>
      <c r="D212" s="247"/>
      <c r="E212" s="248"/>
      <c r="F212" s="66"/>
      <c r="G212" s="46" t="s">
        <v>24</v>
      </c>
      <c r="H212" s="47">
        <v>462</v>
      </c>
      <c r="I212" s="47">
        <v>470</v>
      </c>
      <c r="J212" s="47">
        <v>480</v>
      </c>
      <c r="K212" s="47">
        <v>490</v>
      </c>
      <c r="L212" s="48">
        <f>SUM(H212:K212)</f>
        <v>1902</v>
      </c>
    </row>
    <row r="213" spans="1:12" ht="15.75" thickBot="1">
      <c r="A213" s="49"/>
      <c r="B213" s="50" t="s">
        <v>26</v>
      </c>
      <c r="C213" s="196" t="s">
        <v>70</v>
      </c>
      <c r="D213" s="197"/>
      <c r="E213" s="198"/>
      <c r="F213" s="55"/>
      <c r="G213" s="51" t="s">
        <v>25</v>
      </c>
      <c r="H213" s="52">
        <v>80000</v>
      </c>
      <c r="I213" s="53">
        <v>85000</v>
      </c>
      <c r="J213" s="52">
        <v>90000</v>
      </c>
      <c r="K213" s="53">
        <v>95000</v>
      </c>
      <c r="L213" s="54">
        <f>SUM(H213:K213)</f>
        <v>350000</v>
      </c>
    </row>
    <row r="214" spans="1:12" ht="15">
      <c r="A214" s="49"/>
      <c r="B214" s="44" t="s">
        <v>28</v>
      </c>
      <c r="C214" s="196" t="s">
        <v>71</v>
      </c>
      <c r="D214" s="197"/>
      <c r="E214" s="198"/>
      <c r="F214" s="55"/>
      <c r="G214" s="56"/>
      <c r="H214" s="57"/>
      <c r="I214" s="58"/>
      <c r="J214" s="57"/>
      <c r="K214" s="58"/>
      <c r="L214" s="59"/>
    </row>
    <row r="215" spans="1:12" ht="15.75" thickBot="1">
      <c r="A215" s="60"/>
      <c r="B215" s="50" t="s">
        <v>29</v>
      </c>
      <c r="C215" s="199" t="s">
        <v>69</v>
      </c>
      <c r="D215" s="200"/>
      <c r="E215" s="201"/>
      <c r="F215" s="61"/>
      <c r="G215" s="62"/>
      <c r="H215" s="63"/>
      <c r="I215" s="64"/>
      <c r="J215" s="63"/>
      <c r="K215" s="64"/>
      <c r="L215" s="65"/>
    </row>
    <row r="216" spans="1:12" ht="30.75">
      <c r="A216" s="43" t="s">
        <v>34</v>
      </c>
      <c r="B216" s="44" t="s">
        <v>23</v>
      </c>
      <c r="C216" s="246" t="s">
        <v>225</v>
      </c>
      <c r="D216" s="247"/>
      <c r="E216" s="248"/>
      <c r="F216" s="66"/>
      <c r="G216" s="46" t="s">
        <v>24</v>
      </c>
      <c r="H216" s="47">
        <v>462</v>
      </c>
      <c r="I216" s="47">
        <v>470</v>
      </c>
      <c r="J216" s="47">
        <v>480</v>
      </c>
      <c r="K216" s="47">
        <v>490</v>
      </c>
      <c r="L216" s="48">
        <f>SUM(H216:K216)</f>
        <v>1902</v>
      </c>
    </row>
    <row r="217" spans="1:12" ht="15.75" thickBot="1">
      <c r="A217" s="49"/>
      <c r="B217" s="50" t="s">
        <v>26</v>
      </c>
      <c r="C217" s="196" t="s">
        <v>70</v>
      </c>
      <c r="D217" s="197"/>
      <c r="E217" s="198"/>
      <c r="F217" s="55"/>
      <c r="G217" s="51" t="s">
        <v>25</v>
      </c>
      <c r="H217" s="52">
        <v>80000</v>
      </c>
      <c r="I217" s="53">
        <v>85000</v>
      </c>
      <c r="J217" s="52">
        <v>90000</v>
      </c>
      <c r="K217" s="53">
        <v>95000</v>
      </c>
      <c r="L217" s="54">
        <f>SUM(H217:K217)</f>
        <v>350000</v>
      </c>
    </row>
    <row r="218" spans="1:12" ht="15">
      <c r="A218" s="49"/>
      <c r="B218" s="44" t="s">
        <v>28</v>
      </c>
      <c r="C218" s="196" t="s">
        <v>71</v>
      </c>
      <c r="D218" s="197"/>
      <c r="E218" s="198"/>
      <c r="F218" s="55"/>
      <c r="G218" s="56"/>
      <c r="H218" s="57"/>
      <c r="I218" s="58"/>
      <c r="J218" s="57"/>
      <c r="K218" s="58"/>
      <c r="L218" s="59"/>
    </row>
    <row r="219" spans="1:12" ht="15.75" thickBot="1">
      <c r="A219" s="60"/>
      <c r="B219" s="50" t="s">
        <v>29</v>
      </c>
      <c r="C219" s="199" t="s">
        <v>69</v>
      </c>
      <c r="D219" s="200"/>
      <c r="E219" s="201"/>
      <c r="F219" s="61"/>
      <c r="G219" s="62"/>
      <c r="H219" s="63"/>
      <c r="I219" s="64"/>
      <c r="J219" s="63"/>
      <c r="K219" s="64"/>
      <c r="L219" s="65"/>
    </row>
    <row r="220" spans="1:12" ht="30.75">
      <c r="A220" s="43" t="s">
        <v>34</v>
      </c>
      <c r="B220" s="44" t="s">
        <v>23</v>
      </c>
      <c r="C220" s="206" t="s">
        <v>229</v>
      </c>
      <c r="D220" s="207"/>
      <c r="E220" s="208"/>
      <c r="F220" s="66"/>
      <c r="G220" s="46" t="s">
        <v>24</v>
      </c>
      <c r="H220" s="47">
        <v>2</v>
      </c>
      <c r="I220" s="47">
        <v>1</v>
      </c>
      <c r="J220" s="47">
        <v>1</v>
      </c>
      <c r="K220" s="47">
        <v>1</v>
      </c>
      <c r="L220" s="48">
        <f>SUM(H220:K220)</f>
        <v>5</v>
      </c>
    </row>
    <row r="221" spans="1:12" ht="15.75" thickBot="1">
      <c r="A221" s="49"/>
      <c r="B221" s="50" t="s">
        <v>26</v>
      </c>
      <c r="C221" s="196" t="s">
        <v>70</v>
      </c>
      <c r="D221" s="197"/>
      <c r="E221" s="198"/>
      <c r="F221" s="55"/>
      <c r="G221" s="51" t="s">
        <v>25</v>
      </c>
      <c r="H221" s="52">
        <v>52500</v>
      </c>
      <c r="I221" s="53">
        <v>55000</v>
      </c>
      <c r="J221" s="52">
        <v>57800</v>
      </c>
      <c r="K221" s="53">
        <v>60800</v>
      </c>
      <c r="L221" s="54">
        <f>SUM(H221:K221)</f>
        <v>226100</v>
      </c>
    </row>
    <row r="222" spans="1:12" ht="15">
      <c r="A222" s="49"/>
      <c r="B222" s="44" t="s">
        <v>28</v>
      </c>
      <c r="C222" s="196" t="s">
        <v>71</v>
      </c>
      <c r="D222" s="197"/>
      <c r="E222" s="198"/>
      <c r="F222" s="55"/>
      <c r="G222" s="56"/>
      <c r="H222" s="57"/>
      <c r="I222" s="58"/>
      <c r="J222" s="57"/>
      <c r="K222" s="58"/>
      <c r="L222" s="59"/>
    </row>
    <row r="223" spans="1:12" ht="15.75" thickBot="1">
      <c r="A223" s="60"/>
      <c r="B223" s="50" t="s">
        <v>29</v>
      </c>
      <c r="C223" s="199" t="s">
        <v>69</v>
      </c>
      <c r="D223" s="200"/>
      <c r="E223" s="201"/>
      <c r="F223" s="61"/>
      <c r="G223" s="62"/>
      <c r="H223" s="63"/>
      <c r="I223" s="64"/>
      <c r="J223" s="63"/>
      <c r="K223" s="64"/>
      <c r="L223" s="65"/>
    </row>
    <row r="224" spans="1:12" ht="30.75">
      <c r="A224" s="43" t="s">
        <v>34</v>
      </c>
      <c r="B224" s="44" t="s">
        <v>23</v>
      </c>
      <c r="C224" s="206" t="s">
        <v>216</v>
      </c>
      <c r="D224" s="207"/>
      <c r="E224" s="208"/>
      <c r="F224" s="66"/>
      <c r="G224" s="46" t="s">
        <v>24</v>
      </c>
      <c r="H224" s="47">
        <v>1</v>
      </c>
      <c r="I224" s="47">
        <v>1</v>
      </c>
      <c r="J224" s="47">
        <v>1</v>
      </c>
      <c r="K224" s="47">
        <v>1</v>
      </c>
      <c r="L224" s="48">
        <f>SUM(H224:K224)</f>
        <v>4</v>
      </c>
    </row>
    <row r="225" spans="1:12" ht="15.75" thickBot="1">
      <c r="A225" s="49"/>
      <c r="B225" s="50" t="s">
        <v>26</v>
      </c>
      <c r="C225" s="196" t="s">
        <v>70</v>
      </c>
      <c r="D225" s="197"/>
      <c r="E225" s="198"/>
      <c r="F225" s="55"/>
      <c r="G225" s="51" t="s">
        <v>25</v>
      </c>
      <c r="H225" s="52">
        <v>40000</v>
      </c>
      <c r="I225" s="53">
        <v>45000</v>
      </c>
      <c r="J225" s="52">
        <v>50000</v>
      </c>
      <c r="K225" s="53">
        <v>55000</v>
      </c>
      <c r="L225" s="54">
        <f>SUM(H225:K225)</f>
        <v>190000</v>
      </c>
    </row>
    <row r="226" spans="1:12" ht="15">
      <c r="A226" s="49"/>
      <c r="B226" s="44" t="s">
        <v>28</v>
      </c>
      <c r="C226" s="196" t="s">
        <v>72</v>
      </c>
      <c r="D226" s="197"/>
      <c r="E226" s="198"/>
      <c r="F226" s="55"/>
      <c r="G226" s="56"/>
      <c r="H226" s="57"/>
      <c r="I226" s="58"/>
      <c r="J226" s="57"/>
      <c r="K226" s="58"/>
      <c r="L226" s="59"/>
    </row>
    <row r="227" spans="1:12" ht="15.75" thickBot="1">
      <c r="A227" s="60"/>
      <c r="B227" s="50" t="s">
        <v>29</v>
      </c>
      <c r="C227" s="199" t="s">
        <v>73</v>
      </c>
      <c r="D227" s="200"/>
      <c r="E227" s="201"/>
      <c r="F227" s="61"/>
      <c r="G227" s="62"/>
      <c r="H227" s="63"/>
      <c r="I227" s="64"/>
      <c r="J227" s="63"/>
      <c r="K227" s="64"/>
      <c r="L227" s="65"/>
    </row>
    <row r="228" spans="1:12" ht="30.75">
      <c r="A228" s="43" t="s">
        <v>34</v>
      </c>
      <c r="B228" s="44" t="s">
        <v>23</v>
      </c>
      <c r="C228" s="206" t="s">
        <v>230</v>
      </c>
      <c r="D228" s="207"/>
      <c r="E228" s="208"/>
      <c r="F228" s="66"/>
      <c r="G228" s="46" t="s">
        <v>24</v>
      </c>
      <c r="H228" s="47">
        <v>2</v>
      </c>
      <c r="I228" s="47">
        <v>2</v>
      </c>
      <c r="J228" s="47">
        <v>2</v>
      </c>
      <c r="K228" s="47">
        <v>2</v>
      </c>
      <c r="L228" s="48">
        <f>SUM(H228:K228)</f>
        <v>8</v>
      </c>
    </row>
    <row r="229" spans="1:12" ht="15.75" thickBot="1">
      <c r="A229" s="49"/>
      <c r="B229" s="50" t="s">
        <v>26</v>
      </c>
      <c r="C229" s="196" t="s">
        <v>70</v>
      </c>
      <c r="D229" s="197"/>
      <c r="E229" s="198"/>
      <c r="F229" s="55"/>
      <c r="G229" s="51" t="s">
        <v>25</v>
      </c>
      <c r="H229" s="52">
        <v>13800</v>
      </c>
      <c r="I229" s="53">
        <v>14600</v>
      </c>
      <c r="J229" s="52">
        <v>15400</v>
      </c>
      <c r="K229" s="53">
        <v>16400</v>
      </c>
      <c r="L229" s="54">
        <f>SUM(H229:K229)</f>
        <v>60200</v>
      </c>
    </row>
    <row r="230" spans="1:12" ht="15">
      <c r="A230" s="49"/>
      <c r="B230" s="44" t="s">
        <v>28</v>
      </c>
      <c r="C230" s="196" t="s">
        <v>71</v>
      </c>
      <c r="D230" s="197"/>
      <c r="E230" s="198"/>
      <c r="F230" s="55"/>
      <c r="G230" s="56"/>
      <c r="H230" s="57"/>
      <c r="I230" s="58"/>
      <c r="J230" s="57"/>
      <c r="K230" s="58"/>
      <c r="L230" s="59"/>
    </row>
    <row r="231" spans="1:12" ht="15.75" thickBot="1">
      <c r="A231" s="60"/>
      <c r="B231" s="50" t="s">
        <v>29</v>
      </c>
      <c r="C231" s="199" t="s">
        <v>69</v>
      </c>
      <c r="D231" s="200"/>
      <c r="E231" s="201"/>
      <c r="F231" s="61"/>
      <c r="G231" s="62"/>
      <c r="H231" s="63"/>
      <c r="I231" s="64"/>
      <c r="J231" s="63"/>
      <c r="K231" s="64"/>
      <c r="L231" s="65"/>
    </row>
    <row r="232" spans="1:12" ht="15">
      <c r="A232" s="126"/>
      <c r="B232" s="126"/>
      <c r="C232" s="126"/>
      <c r="D232" s="126"/>
      <c r="E232" s="126"/>
      <c r="F232" s="126"/>
      <c r="G232" s="126"/>
      <c r="H232" s="126"/>
      <c r="I232" s="126"/>
      <c r="J232" s="126"/>
      <c r="K232" s="126"/>
      <c r="L232" s="126"/>
    </row>
    <row r="233" spans="1:12" ht="15">
      <c r="A233" s="31" t="s">
        <v>31</v>
      </c>
      <c r="B233" s="32">
        <v>6</v>
      </c>
      <c r="C233" s="218" t="s">
        <v>68</v>
      </c>
      <c r="D233" s="219"/>
      <c r="E233" s="219"/>
      <c r="F233" s="219"/>
      <c r="G233" s="219"/>
      <c r="H233" s="219"/>
      <c r="I233" s="219"/>
      <c r="J233" s="219"/>
      <c r="K233" s="219"/>
      <c r="L233" s="220"/>
    </row>
    <row r="234" spans="1:12" ht="15">
      <c r="A234" s="31" t="s">
        <v>39</v>
      </c>
      <c r="B234" s="32">
        <v>2</v>
      </c>
      <c r="C234" s="218" t="s">
        <v>79</v>
      </c>
      <c r="D234" s="219"/>
      <c r="E234" s="219"/>
      <c r="F234" s="219"/>
      <c r="G234" s="219"/>
      <c r="H234" s="219"/>
      <c r="I234" s="219"/>
      <c r="J234" s="219"/>
      <c r="K234" s="219"/>
      <c r="L234" s="220"/>
    </row>
    <row r="235" spans="1:12" ht="15.75" thickBot="1">
      <c r="A235" s="221" t="s">
        <v>12</v>
      </c>
      <c r="B235" s="222"/>
      <c r="C235" s="223" t="s">
        <v>103</v>
      </c>
      <c r="D235" s="224"/>
      <c r="E235" s="224"/>
      <c r="F235" s="224"/>
      <c r="G235" s="224"/>
      <c r="H235" s="224"/>
      <c r="I235" s="224"/>
      <c r="J235" s="224"/>
      <c r="K235" s="224"/>
      <c r="L235" s="225"/>
    </row>
    <row r="236" spans="1:12" ht="15">
      <c r="A236" s="226" t="s">
        <v>13</v>
      </c>
      <c r="B236" s="227"/>
      <c r="C236" s="228" t="s">
        <v>81</v>
      </c>
      <c r="D236" s="229"/>
      <c r="E236" s="229"/>
      <c r="F236" s="229"/>
      <c r="G236" s="229"/>
      <c r="H236" s="229"/>
      <c r="I236" s="229"/>
      <c r="J236" s="229"/>
      <c r="K236" s="229"/>
      <c r="L236" s="230"/>
    </row>
    <row r="237" spans="1:12" ht="15.75" thickBot="1">
      <c r="A237" s="33"/>
      <c r="B237" s="33"/>
      <c r="C237" s="231"/>
      <c r="D237" s="232"/>
      <c r="E237" s="232"/>
      <c r="F237" s="232"/>
      <c r="G237" s="232"/>
      <c r="H237" s="232"/>
      <c r="I237" s="232"/>
      <c r="J237" s="232"/>
      <c r="K237" s="232"/>
      <c r="L237" s="233"/>
    </row>
    <row r="238" spans="1:12" ht="15">
      <c r="A238" s="212" t="s">
        <v>14</v>
      </c>
      <c r="B238" s="213"/>
      <c r="C238" s="213"/>
      <c r="D238" s="214"/>
      <c r="E238" s="215" t="s">
        <v>15</v>
      </c>
      <c r="F238" s="216"/>
      <c r="G238" s="216"/>
      <c r="H238" s="217"/>
      <c r="I238" s="237" t="s">
        <v>16</v>
      </c>
      <c r="J238" s="238"/>
      <c r="K238" s="238"/>
      <c r="L238" s="239"/>
    </row>
    <row r="239" spans="1:12" ht="15">
      <c r="A239" s="240" t="s">
        <v>33</v>
      </c>
      <c r="B239" s="241"/>
      <c r="C239" s="241"/>
      <c r="D239" s="242"/>
      <c r="E239" s="243">
        <v>5520</v>
      </c>
      <c r="F239" s="244"/>
      <c r="G239" s="244"/>
      <c r="H239" s="245"/>
      <c r="I239" s="234">
        <v>5520</v>
      </c>
      <c r="J239" s="235"/>
      <c r="K239" s="235"/>
      <c r="L239" s="236"/>
    </row>
    <row r="240" spans="1:12" ht="15">
      <c r="A240" s="202" t="s">
        <v>17</v>
      </c>
      <c r="B240" s="203"/>
      <c r="C240" s="203"/>
      <c r="D240" s="203"/>
      <c r="E240" s="121"/>
      <c r="F240" s="121"/>
      <c r="G240" s="121"/>
      <c r="H240" s="81">
        <v>2018</v>
      </c>
      <c r="I240" s="81">
        <v>2019</v>
      </c>
      <c r="J240" s="81">
        <v>2020</v>
      </c>
      <c r="K240" s="81">
        <v>2021</v>
      </c>
      <c r="L240" s="122" t="s">
        <v>18</v>
      </c>
    </row>
    <row r="241" spans="1:12" ht="15.75" thickBot="1">
      <c r="A241" s="204" t="s">
        <v>19</v>
      </c>
      <c r="B241" s="205"/>
      <c r="C241" s="205"/>
      <c r="D241" s="24"/>
      <c r="E241" s="25"/>
      <c r="F241" s="25"/>
      <c r="G241" s="25"/>
      <c r="H241" s="26">
        <f>H247+H251+H255+H259+H271+H275+H283+H287+H243+H263+H267+H279+H291+H295+H299</f>
        <v>1399500</v>
      </c>
      <c r="I241" s="26">
        <f>I247+I251+I255+I259+I271+I275+I283+I287+I243+I263+I267+I279+I291+I295+I299</f>
        <v>1474500</v>
      </c>
      <c r="J241" s="26">
        <f>J247+J251+J255+J259+J271+J275+J283+J287+J243+J263+J267+J279+J291+J295+J299</f>
        <v>1402400</v>
      </c>
      <c r="K241" s="26">
        <f>K247+K251+K255+K259+K271+K275+K283+K287+K243+K263+K267+K279+K291+K295+K299</f>
        <v>1492600</v>
      </c>
      <c r="L241" s="26">
        <f>L247+L251+L255+L259+L271+L275+L283+L287+L243+L263+L267+L279+L291+L295+L299</f>
        <v>5769000</v>
      </c>
    </row>
    <row r="242" spans="1:12" ht="15">
      <c r="A242" s="140" t="s">
        <v>42</v>
      </c>
      <c r="B242" s="107" t="s">
        <v>23</v>
      </c>
      <c r="C242" s="253" t="s">
        <v>224</v>
      </c>
      <c r="D242" s="254"/>
      <c r="E242" s="255"/>
      <c r="F242" s="55"/>
      <c r="G242" s="108" t="s">
        <v>164</v>
      </c>
      <c r="H242" s="109">
        <v>2</v>
      </c>
      <c r="I242" s="110">
        <v>2</v>
      </c>
      <c r="J242" s="109">
        <v>2</v>
      </c>
      <c r="K242" s="110">
        <v>2</v>
      </c>
      <c r="L242" s="141">
        <f>SUM(H242:K242)</f>
        <v>8</v>
      </c>
    </row>
    <row r="243" spans="1:12" ht="15">
      <c r="A243" s="49"/>
      <c r="B243" s="107" t="s">
        <v>26</v>
      </c>
      <c r="C243" s="111" t="s">
        <v>70</v>
      </c>
      <c r="D243" s="112"/>
      <c r="E243" s="113"/>
      <c r="F243" s="55"/>
      <c r="G243" s="108" t="s">
        <v>25</v>
      </c>
      <c r="H243" s="142">
        <v>10000</v>
      </c>
      <c r="I243" s="143">
        <v>10600</v>
      </c>
      <c r="J243" s="142">
        <v>11200</v>
      </c>
      <c r="K243" s="143">
        <v>12000</v>
      </c>
      <c r="L243" s="141">
        <f>SUM(H243:K243)</f>
        <v>43800</v>
      </c>
    </row>
    <row r="244" spans="1:12" ht="15">
      <c r="A244" s="49"/>
      <c r="B244" s="107" t="s">
        <v>28</v>
      </c>
      <c r="C244" s="111" t="s">
        <v>77</v>
      </c>
      <c r="D244" s="112"/>
      <c r="E244" s="113"/>
      <c r="F244" s="55"/>
      <c r="G244" s="108"/>
      <c r="H244" s="117"/>
      <c r="I244" s="118"/>
      <c r="J244" s="117"/>
      <c r="K244" s="118"/>
      <c r="L244" s="141"/>
    </row>
    <row r="245" spans="1:12" ht="15">
      <c r="A245" s="49"/>
      <c r="B245" s="107" t="s">
        <v>29</v>
      </c>
      <c r="C245" s="111" t="s">
        <v>163</v>
      </c>
      <c r="D245" s="112"/>
      <c r="E245" s="113"/>
      <c r="F245" s="55"/>
      <c r="G245" s="108"/>
      <c r="H245" s="117"/>
      <c r="I245" s="118"/>
      <c r="J245" s="117"/>
      <c r="K245" s="118"/>
      <c r="L245" s="141"/>
    </row>
    <row r="246" spans="1:12" ht="30.75">
      <c r="A246" s="43" t="s">
        <v>34</v>
      </c>
      <c r="B246" s="44" t="s">
        <v>23</v>
      </c>
      <c r="C246" s="246" t="s">
        <v>212</v>
      </c>
      <c r="D246" s="247"/>
      <c r="E246" s="248"/>
      <c r="F246" s="66"/>
      <c r="G246" s="46" t="s">
        <v>24</v>
      </c>
      <c r="H246" s="47">
        <v>1</v>
      </c>
      <c r="I246" s="47">
        <v>1</v>
      </c>
      <c r="J246" s="47">
        <v>1</v>
      </c>
      <c r="K246" s="47">
        <v>1</v>
      </c>
      <c r="L246" s="48">
        <f>SUM(H246:K246)</f>
        <v>4</v>
      </c>
    </row>
    <row r="247" spans="1:12" ht="15.75" thickBot="1">
      <c r="A247" s="49"/>
      <c r="B247" s="50" t="s">
        <v>26</v>
      </c>
      <c r="C247" s="196" t="s">
        <v>70</v>
      </c>
      <c r="D247" s="197"/>
      <c r="E247" s="198"/>
      <c r="F247" s="55"/>
      <c r="G247" s="51" t="s">
        <v>25</v>
      </c>
      <c r="H247" s="52">
        <v>230000</v>
      </c>
      <c r="I247" s="53">
        <v>235000</v>
      </c>
      <c r="J247" s="52">
        <v>240000</v>
      </c>
      <c r="K247" s="53">
        <v>250000</v>
      </c>
      <c r="L247" s="54">
        <f>SUM(H247:K247)</f>
        <v>955000</v>
      </c>
    </row>
    <row r="248" spans="1:12" ht="15">
      <c r="A248" s="49"/>
      <c r="B248" s="44" t="s">
        <v>28</v>
      </c>
      <c r="C248" s="196" t="s">
        <v>77</v>
      </c>
      <c r="D248" s="197"/>
      <c r="E248" s="198"/>
      <c r="F248" s="55"/>
      <c r="G248" s="56"/>
      <c r="H248" s="57"/>
      <c r="I248" s="58"/>
      <c r="J248" s="57"/>
      <c r="K248" s="58"/>
      <c r="L248" s="59"/>
    </row>
    <row r="249" spans="1:12" ht="15.75" thickBot="1">
      <c r="A249" s="60"/>
      <c r="B249" s="50" t="s">
        <v>29</v>
      </c>
      <c r="C249" s="199" t="s">
        <v>82</v>
      </c>
      <c r="D249" s="200"/>
      <c r="E249" s="201"/>
      <c r="F249" s="61"/>
      <c r="G249" s="62"/>
      <c r="H249" s="63"/>
      <c r="I249" s="64"/>
      <c r="J249" s="63"/>
      <c r="K249" s="64"/>
      <c r="L249" s="65"/>
    </row>
    <row r="250" spans="1:12" ht="30.75">
      <c r="A250" s="43" t="s">
        <v>34</v>
      </c>
      <c r="B250" s="44" t="s">
        <v>23</v>
      </c>
      <c r="C250" s="246" t="s">
        <v>231</v>
      </c>
      <c r="D250" s="247"/>
      <c r="E250" s="248"/>
      <c r="F250" s="66"/>
      <c r="G250" s="46" t="s">
        <v>24</v>
      </c>
      <c r="H250" s="47">
        <v>12</v>
      </c>
      <c r="I250" s="47">
        <v>12</v>
      </c>
      <c r="J250" s="47">
        <v>12</v>
      </c>
      <c r="K250" s="47">
        <v>12</v>
      </c>
      <c r="L250" s="48">
        <f>SUM(H250:K250)</f>
        <v>48</v>
      </c>
    </row>
    <row r="251" spans="1:12" ht="15.75" thickBot="1">
      <c r="A251" s="49"/>
      <c r="B251" s="50" t="s">
        <v>26</v>
      </c>
      <c r="C251" s="196" t="s">
        <v>70</v>
      </c>
      <c r="D251" s="197"/>
      <c r="E251" s="198"/>
      <c r="F251" s="55"/>
      <c r="G251" s="51" t="s">
        <v>25</v>
      </c>
      <c r="H251" s="52">
        <v>255000</v>
      </c>
      <c r="I251" s="53">
        <v>270000</v>
      </c>
      <c r="J251" s="52">
        <v>286400</v>
      </c>
      <c r="K251" s="53">
        <v>304000</v>
      </c>
      <c r="L251" s="54">
        <f>SUM(H251:K251)</f>
        <v>1115400</v>
      </c>
    </row>
    <row r="252" spans="1:12" ht="15">
      <c r="A252" s="49"/>
      <c r="B252" s="44" t="s">
        <v>28</v>
      </c>
      <c r="C252" s="196" t="s">
        <v>77</v>
      </c>
      <c r="D252" s="197"/>
      <c r="E252" s="198"/>
      <c r="F252" s="55"/>
      <c r="G252" s="56"/>
      <c r="H252" s="57"/>
      <c r="I252" s="58"/>
      <c r="J252" s="57"/>
      <c r="K252" s="58"/>
      <c r="L252" s="59"/>
    </row>
    <row r="253" spans="1:12" ht="15.75" thickBot="1">
      <c r="A253" s="60"/>
      <c r="B253" s="50" t="s">
        <v>29</v>
      </c>
      <c r="C253" s="199" t="s">
        <v>82</v>
      </c>
      <c r="D253" s="200"/>
      <c r="E253" s="201"/>
      <c r="F253" s="61"/>
      <c r="G253" s="62"/>
      <c r="H253" s="63"/>
      <c r="I253" s="64"/>
      <c r="J253" s="63"/>
      <c r="K253" s="64"/>
      <c r="L253" s="65"/>
    </row>
    <row r="254" spans="1:12" ht="30.75">
      <c r="A254" s="43" t="s">
        <v>34</v>
      </c>
      <c r="B254" s="44" t="s">
        <v>23</v>
      </c>
      <c r="C254" s="246" t="s">
        <v>227</v>
      </c>
      <c r="D254" s="247"/>
      <c r="E254" s="248"/>
      <c r="F254" s="66"/>
      <c r="G254" s="46" t="s">
        <v>24</v>
      </c>
      <c r="H254" s="47">
        <v>1</v>
      </c>
      <c r="I254" s="47">
        <v>1</v>
      </c>
      <c r="J254" s="47">
        <v>1</v>
      </c>
      <c r="K254" s="47">
        <v>1</v>
      </c>
      <c r="L254" s="48">
        <f>SUM(H254:K254)</f>
        <v>4</v>
      </c>
    </row>
    <row r="255" spans="1:12" ht="15.75" thickBot="1">
      <c r="A255" s="49"/>
      <c r="B255" s="50" t="s">
        <v>26</v>
      </c>
      <c r="C255" s="196" t="s">
        <v>70</v>
      </c>
      <c r="D255" s="197"/>
      <c r="E255" s="198"/>
      <c r="F255" s="55"/>
      <c r="G255" s="51" t="s">
        <v>25</v>
      </c>
      <c r="H255" s="52">
        <v>15000</v>
      </c>
      <c r="I255" s="53">
        <v>20000</v>
      </c>
      <c r="J255" s="52">
        <v>25000</v>
      </c>
      <c r="K255" s="53">
        <v>30000</v>
      </c>
      <c r="L255" s="54">
        <f>SUM(H255:K255)</f>
        <v>90000</v>
      </c>
    </row>
    <row r="256" spans="1:12" ht="15">
      <c r="A256" s="49"/>
      <c r="B256" s="44" t="s">
        <v>28</v>
      </c>
      <c r="C256" s="196" t="s">
        <v>77</v>
      </c>
      <c r="D256" s="197"/>
      <c r="E256" s="198"/>
      <c r="F256" s="55"/>
      <c r="G256" s="56"/>
      <c r="H256" s="57"/>
      <c r="I256" s="58"/>
      <c r="J256" s="57"/>
      <c r="K256" s="58"/>
      <c r="L256" s="59"/>
    </row>
    <row r="257" spans="1:12" ht="15.75" thickBot="1">
      <c r="A257" s="60"/>
      <c r="B257" s="50" t="s">
        <v>29</v>
      </c>
      <c r="C257" s="199" t="s">
        <v>83</v>
      </c>
      <c r="D257" s="200"/>
      <c r="E257" s="201"/>
      <c r="F257" s="61"/>
      <c r="G257" s="62"/>
      <c r="H257" s="63"/>
      <c r="I257" s="64"/>
      <c r="J257" s="63"/>
      <c r="K257" s="64"/>
      <c r="L257" s="65"/>
    </row>
    <row r="258" spans="1:12" ht="30.75">
      <c r="A258" s="43" t="s">
        <v>34</v>
      </c>
      <c r="B258" s="44" t="s">
        <v>23</v>
      </c>
      <c r="C258" s="206" t="s">
        <v>228</v>
      </c>
      <c r="D258" s="207"/>
      <c r="E258" s="208"/>
      <c r="F258" s="66"/>
      <c r="G258" s="46" t="s">
        <v>24</v>
      </c>
      <c r="H258" s="47">
        <v>12</v>
      </c>
      <c r="I258" s="47">
        <v>12</v>
      </c>
      <c r="J258" s="47">
        <v>12</v>
      </c>
      <c r="K258" s="47">
        <v>12</v>
      </c>
      <c r="L258" s="48">
        <f>SUM(H258:K258)</f>
        <v>48</v>
      </c>
    </row>
    <row r="259" spans="1:12" ht="15.75" thickBot="1">
      <c r="A259" s="49"/>
      <c r="B259" s="50" t="s">
        <v>26</v>
      </c>
      <c r="C259" s="196" t="s">
        <v>70</v>
      </c>
      <c r="D259" s="197"/>
      <c r="E259" s="198"/>
      <c r="F259" s="55"/>
      <c r="G259" s="51" t="s">
        <v>25</v>
      </c>
      <c r="H259" s="52">
        <v>269200</v>
      </c>
      <c r="I259" s="53">
        <v>285300</v>
      </c>
      <c r="J259" s="52">
        <v>302500</v>
      </c>
      <c r="K259" s="53">
        <v>320600</v>
      </c>
      <c r="L259" s="54">
        <f>SUM(H259:K259)</f>
        <v>1177600</v>
      </c>
    </row>
    <row r="260" spans="1:12" ht="15">
      <c r="A260" s="49"/>
      <c r="B260" s="44" t="s">
        <v>28</v>
      </c>
      <c r="C260" s="196" t="s">
        <v>84</v>
      </c>
      <c r="D260" s="197"/>
      <c r="E260" s="198"/>
      <c r="F260" s="55"/>
      <c r="G260" s="56"/>
      <c r="H260" s="57"/>
      <c r="I260" s="58"/>
      <c r="J260" s="57"/>
      <c r="K260" s="58"/>
      <c r="L260" s="59"/>
    </row>
    <row r="261" spans="1:12" ht="15.75" thickBot="1">
      <c r="A261" s="60"/>
      <c r="B261" s="50" t="s">
        <v>29</v>
      </c>
      <c r="C261" s="199" t="s">
        <v>85</v>
      </c>
      <c r="D261" s="200"/>
      <c r="E261" s="201"/>
      <c r="F261" s="61"/>
      <c r="G261" s="62"/>
      <c r="H261" s="63"/>
      <c r="I261" s="64"/>
      <c r="J261" s="63"/>
      <c r="K261" s="64"/>
      <c r="L261" s="65"/>
    </row>
    <row r="262" spans="1:12" ht="15">
      <c r="A262" s="144" t="s">
        <v>34</v>
      </c>
      <c r="B262" s="145" t="s">
        <v>23</v>
      </c>
      <c r="C262" s="256" t="s">
        <v>219</v>
      </c>
      <c r="D262" s="257"/>
      <c r="E262" s="258"/>
      <c r="F262" s="146"/>
      <c r="G262" s="147" t="s">
        <v>158</v>
      </c>
      <c r="H262" s="148">
        <v>30</v>
      </c>
      <c r="I262" s="149">
        <v>30</v>
      </c>
      <c r="J262" s="150">
        <v>30</v>
      </c>
      <c r="K262" s="149">
        <v>30</v>
      </c>
      <c r="L262" s="151">
        <f>SUM(H262:K262)</f>
        <v>120</v>
      </c>
    </row>
    <row r="263" spans="1:12" ht="15">
      <c r="A263" s="136"/>
      <c r="B263" s="107"/>
      <c r="C263" s="111" t="s">
        <v>70</v>
      </c>
      <c r="D263" s="112"/>
      <c r="E263" s="112"/>
      <c r="F263" s="152"/>
      <c r="G263" s="153" t="s">
        <v>25</v>
      </c>
      <c r="H263" s="154">
        <v>200000</v>
      </c>
      <c r="I263" s="118">
        <v>200000</v>
      </c>
      <c r="J263" s="117">
        <v>50000</v>
      </c>
      <c r="K263" s="118">
        <v>50000</v>
      </c>
      <c r="L263" s="155">
        <f>SUM(H263:K263)</f>
        <v>500000</v>
      </c>
    </row>
    <row r="264" spans="1:12" ht="15">
      <c r="A264" s="136"/>
      <c r="B264" s="107"/>
      <c r="C264" s="111" t="s">
        <v>168</v>
      </c>
      <c r="D264" s="112"/>
      <c r="E264" s="112"/>
      <c r="F264" s="152"/>
      <c r="G264" s="153"/>
      <c r="H264" s="154"/>
      <c r="I264" s="118"/>
      <c r="J264" s="117"/>
      <c r="K264" s="118"/>
      <c r="L264" s="155"/>
    </row>
    <row r="265" spans="1:12" ht="15.75" thickBot="1">
      <c r="A265" s="138"/>
      <c r="B265" s="120"/>
      <c r="C265" s="156" t="s">
        <v>169</v>
      </c>
      <c r="D265" s="157"/>
      <c r="E265" s="157"/>
      <c r="F265" s="158"/>
      <c r="G265" s="159"/>
      <c r="H265" s="160"/>
      <c r="I265" s="64"/>
      <c r="J265" s="63"/>
      <c r="K265" s="64"/>
      <c r="L265" s="139"/>
    </row>
    <row r="266" spans="1:12" ht="15">
      <c r="A266" s="144" t="s">
        <v>159</v>
      </c>
      <c r="B266" s="145" t="s">
        <v>23</v>
      </c>
      <c r="C266" s="256" t="s">
        <v>218</v>
      </c>
      <c r="D266" s="257"/>
      <c r="E266" s="258"/>
      <c r="F266" s="146"/>
      <c r="G266" s="147" t="s">
        <v>158</v>
      </c>
      <c r="H266" s="148">
        <v>1</v>
      </c>
      <c r="I266" s="149">
        <v>1</v>
      </c>
      <c r="J266" s="150">
        <v>1</v>
      </c>
      <c r="K266" s="149">
        <v>1</v>
      </c>
      <c r="L266" s="151">
        <f>SUM(H266:K266)</f>
        <v>4</v>
      </c>
    </row>
    <row r="267" spans="1:12" ht="15">
      <c r="A267" s="136"/>
      <c r="B267" s="107" t="s">
        <v>26</v>
      </c>
      <c r="C267" s="111" t="s">
        <v>70</v>
      </c>
      <c r="D267" s="112"/>
      <c r="E267" s="112"/>
      <c r="F267" s="152"/>
      <c r="G267" s="153" t="s">
        <v>167</v>
      </c>
      <c r="H267" s="154">
        <v>40300</v>
      </c>
      <c r="I267" s="118">
        <v>42600</v>
      </c>
      <c r="J267" s="117">
        <v>45300</v>
      </c>
      <c r="K267" s="118">
        <v>48000</v>
      </c>
      <c r="L267" s="155">
        <f>SUM(H267:K267)</f>
        <v>176200</v>
      </c>
    </row>
    <row r="268" spans="1:12" ht="15">
      <c r="A268" s="136"/>
      <c r="B268" s="107" t="s">
        <v>28</v>
      </c>
      <c r="C268" s="111" t="s">
        <v>165</v>
      </c>
      <c r="D268" s="112"/>
      <c r="E268" s="112"/>
      <c r="F268" s="152"/>
      <c r="G268" s="153"/>
      <c r="H268" s="154"/>
      <c r="I268" s="118"/>
      <c r="J268" s="117"/>
      <c r="K268" s="118"/>
      <c r="L268" s="155"/>
    </row>
    <row r="269" spans="1:12" ht="15.75" thickBot="1">
      <c r="A269" s="138"/>
      <c r="B269" s="120" t="s">
        <v>29</v>
      </c>
      <c r="C269" s="156" t="s">
        <v>166</v>
      </c>
      <c r="D269" s="157"/>
      <c r="E269" s="157"/>
      <c r="F269" s="158"/>
      <c r="G269" s="159"/>
      <c r="H269" s="160"/>
      <c r="I269" s="64"/>
      <c r="J269" s="63"/>
      <c r="K269" s="64"/>
      <c r="L269" s="139"/>
    </row>
    <row r="270" spans="1:12" ht="30.75">
      <c r="A270" s="43" t="s">
        <v>34</v>
      </c>
      <c r="B270" s="44" t="s">
        <v>23</v>
      </c>
      <c r="C270" s="250" t="s">
        <v>232</v>
      </c>
      <c r="D270" s="251"/>
      <c r="E270" s="252"/>
      <c r="F270" s="161"/>
      <c r="G270" s="162" t="s">
        <v>24</v>
      </c>
      <c r="H270" s="49">
        <v>3</v>
      </c>
      <c r="I270" s="49">
        <v>3</v>
      </c>
      <c r="J270" s="49">
        <v>3</v>
      </c>
      <c r="K270" s="49">
        <v>3</v>
      </c>
      <c r="L270" s="163">
        <v>12</v>
      </c>
    </row>
    <row r="271" spans="1:12" ht="15.75" thickBot="1">
      <c r="A271" s="49"/>
      <c r="B271" s="50" t="s">
        <v>26</v>
      </c>
      <c r="C271" s="196" t="s">
        <v>70</v>
      </c>
      <c r="D271" s="197"/>
      <c r="E271" s="198"/>
      <c r="F271" s="55"/>
      <c r="G271" s="51" t="s">
        <v>25</v>
      </c>
      <c r="H271" s="52">
        <v>200000</v>
      </c>
      <c r="I271" s="53">
        <v>210000</v>
      </c>
      <c r="J271" s="52">
        <v>220000</v>
      </c>
      <c r="K271" s="53">
        <v>230000</v>
      </c>
      <c r="L271" s="54">
        <f>SUM(H271:K271)</f>
        <v>860000</v>
      </c>
    </row>
    <row r="272" spans="1:12" ht="15">
      <c r="A272" s="49"/>
      <c r="B272" s="44" t="s">
        <v>28</v>
      </c>
      <c r="C272" s="196" t="s">
        <v>170</v>
      </c>
      <c r="D272" s="197"/>
      <c r="E272" s="198"/>
      <c r="F272" s="55"/>
      <c r="G272" s="56"/>
      <c r="H272" s="57"/>
      <c r="I272" s="58"/>
      <c r="J272" s="57"/>
      <c r="K272" s="58"/>
      <c r="L272" s="59"/>
    </row>
    <row r="273" spans="1:12" ht="15.75" thickBot="1">
      <c r="A273" s="60"/>
      <c r="B273" s="50" t="s">
        <v>29</v>
      </c>
      <c r="C273" s="199" t="s">
        <v>85</v>
      </c>
      <c r="D273" s="200"/>
      <c r="E273" s="201"/>
      <c r="F273" s="61"/>
      <c r="G273" s="62"/>
      <c r="H273" s="63"/>
      <c r="I273" s="64"/>
      <c r="J273" s="63"/>
      <c r="K273" s="64"/>
      <c r="L273" s="65"/>
    </row>
    <row r="274" spans="1:12" ht="30.75">
      <c r="A274" s="43" t="s">
        <v>34</v>
      </c>
      <c r="B274" s="44" t="s">
        <v>23</v>
      </c>
      <c r="C274" s="246" t="s">
        <v>233</v>
      </c>
      <c r="D274" s="247"/>
      <c r="E274" s="248"/>
      <c r="F274" s="66"/>
      <c r="G274" s="46" t="s">
        <v>24</v>
      </c>
      <c r="H274" s="47">
        <v>1</v>
      </c>
      <c r="I274" s="47">
        <v>1</v>
      </c>
      <c r="J274" s="47">
        <v>1</v>
      </c>
      <c r="K274" s="47">
        <v>1</v>
      </c>
      <c r="L274" s="48">
        <f>SUM(H274:K274)</f>
        <v>4</v>
      </c>
    </row>
    <row r="275" spans="1:12" ht="15.75" thickBot="1">
      <c r="A275" s="49"/>
      <c r="B275" s="50" t="s">
        <v>26</v>
      </c>
      <c r="C275" s="196" t="s">
        <v>70</v>
      </c>
      <c r="D275" s="197"/>
      <c r="E275" s="198"/>
      <c r="F275" s="55"/>
      <c r="G275" s="51" t="s">
        <v>25</v>
      </c>
      <c r="H275" s="52">
        <v>10000</v>
      </c>
      <c r="I275" s="53">
        <v>12000</v>
      </c>
      <c r="J275" s="52">
        <v>15000</v>
      </c>
      <c r="K275" s="53">
        <v>20000</v>
      </c>
      <c r="L275" s="54">
        <f>SUM(H275:K275)</f>
        <v>57000</v>
      </c>
    </row>
    <row r="276" spans="1:12" ht="15">
      <c r="A276" s="49"/>
      <c r="B276" s="44" t="s">
        <v>28</v>
      </c>
      <c r="C276" s="196" t="s">
        <v>78</v>
      </c>
      <c r="D276" s="197"/>
      <c r="E276" s="198"/>
      <c r="F276" s="55"/>
      <c r="G276" s="56"/>
      <c r="H276" s="57"/>
      <c r="I276" s="58"/>
      <c r="J276" s="57"/>
      <c r="K276" s="58"/>
      <c r="L276" s="59"/>
    </row>
    <row r="277" spans="1:12" ht="15.75" thickBot="1">
      <c r="A277" s="60"/>
      <c r="B277" s="50" t="s">
        <v>29</v>
      </c>
      <c r="C277" s="199" t="s">
        <v>86</v>
      </c>
      <c r="D277" s="200"/>
      <c r="E277" s="201"/>
      <c r="F277" s="61"/>
      <c r="G277" s="62"/>
      <c r="H277" s="63"/>
      <c r="I277" s="64"/>
      <c r="J277" s="63"/>
      <c r="K277" s="64"/>
      <c r="L277" s="65"/>
    </row>
    <row r="278" spans="1:12" ht="30.75">
      <c r="A278" s="43" t="s">
        <v>159</v>
      </c>
      <c r="B278" s="44" t="s">
        <v>23</v>
      </c>
      <c r="C278" s="246" t="s">
        <v>213</v>
      </c>
      <c r="D278" s="247"/>
      <c r="E278" s="248"/>
      <c r="F278" s="66"/>
      <c r="G278" s="46" t="s">
        <v>24</v>
      </c>
      <c r="H278" s="47">
        <v>1</v>
      </c>
      <c r="I278" s="47">
        <v>1</v>
      </c>
      <c r="J278" s="47">
        <v>1</v>
      </c>
      <c r="K278" s="47">
        <v>1</v>
      </c>
      <c r="L278" s="48">
        <f>SUM(H278:K278)</f>
        <v>4</v>
      </c>
    </row>
    <row r="279" spans="1:12" ht="15.75" thickBot="1">
      <c r="A279" s="49"/>
      <c r="B279" s="50" t="s">
        <v>26</v>
      </c>
      <c r="C279" s="196" t="s">
        <v>87</v>
      </c>
      <c r="D279" s="197"/>
      <c r="E279" s="198"/>
      <c r="F279" s="55"/>
      <c r="G279" s="51" t="s">
        <v>25</v>
      </c>
      <c r="H279" s="52">
        <v>10000</v>
      </c>
      <c r="I279" s="53">
        <v>12000</v>
      </c>
      <c r="J279" s="52">
        <v>13000</v>
      </c>
      <c r="K279" s="53">
        <v>15000</v>
      </c>
      <c r="L279" s="54">
        <f>SUM(H279:K279)</f>
        <v>50000</v>
      </c>
    </row>
    <row r="280" spans="1:12" ht="15">
      <c r="A280" s="49"/>
      <c r="B280" s="44" t="s">
        <v>28</v>
      </c>
      <c r="C280" s="196" t="s">
        <v>88</v>
      </c>
      <c r="D280" s="197"/>
      <c r="E280" s="198"/>
      <c r="F280" s="55"/>
      <c r="G280" s="56"/>
      <c r="H280" s="57"/>
      <c r="I280" s="58"/>
      <c r="J280" s="57"/>
      <c r="K280" s="58"/>
      <c r="L280" s="59"/>
    </row>
    <row r="281" spans="1:12" ht="15.75" thickBot="1">
      <c r="A281" s="60"/>
      <c r="B281" s="50" t="s">
        <v>29</v>
      </c>
      <c r="C281" s="199" t="s">
        <v>89</v>
      </c>
      <c r="D281" s="200"/>
      <c r="E281" s="201"/>
      <c r="F281" s="61"/>
      <c r="G281" s="62"/>
      <c r="H281" s="63"/>
      <c r="I281" s="64"/>
      <c r="J281" s="63"/>
      <c r="K281" s="64"/>
      <c r="L281" s="65"/>
    </row>
    <row r="282" spans="1:12" ht="30.75">
      <c r="A282" s="43" t="s">
        <v>159</v>
      </c>
      <c r="B282" s="44" t="s">
        <v>23</v>
      </c>
      <c r="C282" s="246" t="s">
        <v>217</v>
      </c>
      <c r="D282" s="247"/>
      <c r="E282" s="248"/>
      <c r="F282" s="66"/>
      <c r="G282" s="46" t="s">
        <v>24</v>
      </c>
      <c r="H282" s="47">
        <v>1</v>
      </c>
      <c r="I282" s="47">
        <v>1</v>
      </c>
      <c r="J282" s="47">
        <v>1</v>
      </c>
      <c r="K282" s="47">
        <v>1</v>
      </c>
      <c r="L282" s="48">
        <f>SUM(H282:K282)</f>
        <v>4</v>
      </c>
    </row>
    <row r="283" spans="1:12" ht="15.75" thickBot="1">
      <c r="A283" s="49"/>
      <c r="B283" s="50" t="s">
        <v>26</v>
      </c>
      <c r="C283" s="196" t="s">
        <v>87</v>
      </c>
      <c r="D283" s="197"/>
      <c r="E283" s="198"/>
      <c r="F283" s="55"/>
      <c r="G283" s="51" t="s">
        <v>25</v>
      </c>
      <c r="H283" s="52">
        <v>5000</v>
      </c>
      <c r="I283" s="53">
        <v>8000</v>
      </c>
      <c r="J283" s="52">
        <v>10000</v>
      </c>
      <c r="K283" s="53">
        <v>12000</v>
      </c>
      <c r="L283" s="54">
        <f>SUM(H283:K283)</f>
        <v>35000</v>
      </c>
    </row>
    <row r="284" spans="1:12" ht="15">
      <c r="A284" s="49"/>
      <c r="B284" s="44" t="s">
        <v>28</v>
      </c>
      <c r="C284" s="196" t="s">
        <v>90</v>
      </c>
      <c r="D284" s="197"/>
      <c r="E284" s="198"/>
      <c r="F284" s="55"/>
      <c r="G284" s="56"/>
      <c r="H284" s="57"/>
      <c r="I284" s="58"/>
      <c r="J284" s="57"/>
      <c r="K284" s="58"/>
      <c r="L284" s="59"/>
    </row>
    <row r="285" spans="1:12" ht="15.75" thickBot="1">
      <c r="A285" s="60"/>
      <c r="B285" s="50" t="s">
        <v>29</v>
      </c>
      <c r="C285" s="199" t="s">
        <v>91</v>
      </c>
      <c r="D285" s="200"/>
      <c r="E285" s="201"/>
      <c r="F285" s="61"/>
      <c r="G285" s="62"/>
      <c r="H285" s="63"/>
      <c r="I285" s="64"/>
      <c r="J285" s="63"/>
      <c r="K285" s="64"/>
      <c r="L285" s="65"/>
    </row>
    <row r="286" spans="1:12" ht="30.75">
      <c r="A286" s="43" t="s">
        <v>34</v>
      </c>
      <c r="B286" s="44" t="s">
        <v>23</v>
      </c>
      <c r="C286" s="206" t="s">
        <v>234</v>
      </c>
      <c r="D286" s="207"/>
      <c r="E286" s="208"/>
      <c r="F286" s="66"/>
      <c r="G286" s="46" t="s">
        <v>24</v>
      </c>
      <c r="H286" s="47">
        <v>1</v>
      </c>
      <c r="I286" s="47">
        <v>1</v>
      </c>
      <c r="J286" s="47">
        <v>1</v>
      </c>
      <c r="K286" s="47">
        <v>1</v>
      </c>
      <c r="L286" s="48">
        <f>SUM(H286:K286)</f>
        <v>4</v>
      </c>
    </row>
    <row r="287" spans="1:12" ht="15.75" thickBot="1">
      <c r="A287" s="49"/>
      <c r="B287" s="50" t="s">
        <v>26</v>
      </c>
      <c r="C287" s="333" t="s">
        <v>92</v>
      </c>
      <c r="D287" s="334"/>
      <c r="E287" s="335"/>
      <c r="F287" s="55"/>
      <c r="G287" s="51" t="s">
        <v>25</v>
      </c>
      <c r="H287" s="52">
        <v>50000</v>
      </c>
      <c r="I287" s="53">
        <v>55000</v>
      </c>
      <c r="J287" s="52">
        <v>60000</v>
      </c>
      <c r="K287" s="53">
        <v>65000</v>
      </c>
      <c r="L287" s="54">
        <f>SUM(H287:K287)</f>
        <v>230000</v>
      </c>
    </row>
    <row r="288" spans="1:12" ht="15">
      <c r="A288" s="49"/>
      <c r="B288" s="44" t="s">
        <v>28</v>
      </c>
      <c r="C288" s="196" t="s">
        <v>93</v>
      </c>
      <c r="D288" s="197"/>
      <c r="E288" s="198"/>
      <c r="F288" s="55"/>
      <c r="G288" s="56"/>
      <c r="H288" s="57"/>
      <c r="I288" s="58"/>
      <c r="J288" s="57"/>
      <c r="K288" s="58"/>
      <c r="L288" s="59"/>
    </row>
    <row r="289" spans="1:12" ht="15.75" thickBot="1">
      <c r="A289" s="60"/>
      <c r="B289" s="50" t="s">
        <v>29</v>
      </c>
      <c r="C289" s="199" t="s">
        <v>94</v>
      </c>
      <c r="D289" s="200"/>
      <c r="E289" s="201"/>
      <c r="F289" s="61"/>
      <c r="G289" s="62"/>
      <c r="H289" s="63"/>
      <c r="I289" s="64"/>
      <c r="J289" s="63"/>
      <c r="K289" s="64"/>
      <c r="L289" s="65"/>
    </row>
    <row r="290" spans="1:12" ht="30.75">
      <c r="A290" s="43" t="s">
        <v>34</v>
      </c>
      <c r="B290" s="44" t="s">
        <v>23</v>
      </c>
      <c r="C290" s="246" t="s">
        <v>215</v>
      </c>
      <c r="D290" s="247"/>
      <c r="E290" s="248"/>
      <c r="F290" s="66"/>
      <c r="G290" s="46" t="s">
        <v>24</v>
      </c>
      <c r="H290" s="47">
        <v>1</v>
      </c>
      <c r="I290" s="47">
        <v>1</v>
      </c>
      <c r="J290" s="47">
        <v>1</v>
      </c>
      <c r="K290" s="47">
        <v>1</v>
      </c>
      <c r="L290" s="48">
        <f>SUM(H290:K290)</f>
        <v>4</v>
      </c>
    </row>
    <row r="291" spans="1:12" ht="15.75" thickBot="1">
      <c r="A291" s="49"/>
      <c r="B291" s="50" t="s">
        <v>26</v>
      </c>
      <c r="C291" s="196">
        <v>12</v>
      </c>
      <c r="D291" s="197"/>
      <c r="E291" s="198"/>
      <c r="F291" s="55"/>
      <c r="G291" s="51" t="s">
        <v>25</v>
      </c>
      <c r="H291" s="52">
        <v>10000</v>
      </c>
      <c r="I291" s="53">
        <v>12000</v>
      </c>
      <c r="J291" s="52">
        <v>15000</v>
      </c>
      <c r="K291" s="53">
        <v>20000</v>
      </c>
      <c r="L291" s="54">
        <f>SUM(H291:K291)</f>
        <v>57000</v>
      </c>
    </row>
    <row r="292" spans="1:12" ht="15">
      <c r="A292" s="49"/>
      <c r="B292" s="44" t="s">
        <v>28</v>
      </c>
      <c r="C292" s="196">
        <v>365</v>
      </c>
      <c r="D292" s="197"/>
      <c r="E292" s="198"/>
      <c r="F292" s="55"/>
      <c r="G292" s="56"/>
      <c r="H292" s="57"/>
      <c r="I292" s="58"/>
      <c r="J292" s="57"/>
      <c r="K292" s="58"/>
      <c r="L292" s="59"/>
    </row>
    <row r="293" spans="1:12" ht="15.75" thickBot="1">
      <c r="A293" s="60"/>
      <c r="B293" s="50" t="s">
        <v>29</v>
      </c>
      <c r="C293" s="199">
        <v>80</v>
      </c>
      <c r="D293" s="200"/>
      <c r="E293" s="201"/>
      <c r="F293" s="61"/>
      <c r="G293" s="62"/>
      <c r="H293" s="63"/>
      <c r="I293" s="64"/>
      <c r="J293" s="63"/>
      <c r="K293" s="64"/>
      <c r="L293" s="65"/>
    </row>
    <row r="294" spans="1:12" ht="30.75">
      <c r="A294" s="43" t="s">
        <v>34</v>
      </c>
      <c r="B294" s="44" t="s">
        <v>23</v>
      </c>
      <c r="C294" s="206" t="s">
        <v>226</v>
      </c>
      <c r="D294" s="207"/>
      <c r="E294" s="208"/>
      <c r="F294" s="66"/>
      <c r="G294" s="46" t="s">
        <v>24</v>
      </c>
      <c r="H294" s="47">
        <v>462</v>
      </c>
      <c r="I294" s="47">
        <v>470</v>
      </c>
      <c r="J294" s="47">
        <v>480</v>
      </c>
      <c r="K294" s="47">
        <v>490</v>
      </c>
      <c r="L294" s="48">
        <f>SUM(H294:K294)</f>
        <v>1902</v>
      </c>
    </row>
    <row r="295" spans="1:12" ht="15.75" thickBot="1">
      <c r="A295" s="49"/>
      <c r="B295" s="50" t="s">
        <v>26</v>
      </c>
      <c r="C295" s="196" t="s">
        <v>70</v>
      </c>
      <c r="D295" s="197"/>
      <c r="E295" s="198"/>
      <c r="F295" s="55"/>
      <c r="G295" s="51" t="s">
        <v>25</v>
      </c>
      <c r="H295" s="52">
        <v>80000</v>
      </c>
      <c r="I295" s="53">
        <v>85000</v>
      </c>
      <c r="J295" s="52">
        <v>90000</v>
      </c>
      <c r="K295" s="53">
        <v>95000</v>
      </c>
      <c r="L295" s="54">
        <f>SUM(H295:K295)</f>
        <v>350000</v>
      </c>
    </row>
    <row r="296" spans="1:12" ht="15">
      <c r="A296" s="49"/>
      <c r="B296" s="44" t="s">
        <v>28</v>
      </c>
      <c r="C296" s="196" t="s">
        <v>71</v>
      </c>
      <c r="D296" s="197"/>
      <c r="E296" s="198"/>
      <c r="F296" s="55"/>
      <c r="G296" s="56"/>
      <c r="H296" s="57"/>
      <c r="I296" s="58"/>
      <c r="J296" s="57"/>
      <c r="K296" s="58"/>
      <c r="L296" s="59"/>
    </row>
    <row r="297" spans="1:12" ht="15.75" thickBot="1">
      <c r="A297" s="60"/>
      <c r="B297" s="50" t="s">
        <v>29</v>
      </c>
      <c r="C297" s="199" t="s">
        <v>69</v>
      </c>
      <c r="D297" s="200"/>
      <c r="E297" s="201"/>
      <c r="F297" s="61"/>
      <c r="G297" s="62"/>
      <c r="H297" s="63"/>
      <c r="I297" s="64"/>
      <c r="J297" s="63"/>
      <c r="K297" s="64"/>
      <c r="L297" s="65"/>
    </row>
    <row r="298" spans="1:12" ht="30.75">
      <c r="A298" s="43" t="s">
        <v>34</v>
      </c>
      <c r="B298" s="44" t="s">
        <v>23</v>
      </c>
      <c r="C298" s="246" t="s">
        <v>214</v>
      </c>
      <c r="D298" s="247"/>
      <c r="E298" s="248"/>
      <c r="F298" s="66"/>
      <c r="G298" s="46" t="s">
        <v>24</v>
      </c>
      <c r="H298" s="47">
        <v>1</v>
      </c>
      <c r="I298" s="47">
        <v>1</v>
      </c>
      <c r="J298" s="47">
        <v>1</v>
      </c>
      <c r="K298" s="47">
        <v>1</v>
      </c>
      <c r="L298" s="48">
        <f>SUM(H298:K298)</f>
        <v>4</v>
      </c>
    </row>
    <row r="299" spans="1:12" ht="15.75" thickBot="1">
      <c r="A299" s="49"/>
      <c r="B299" s="50" t="s">
        <v>26</v>
      </c>
      <c r="C299" s="196" t="s">
        <v>70</v>
      </c>
      <c r="D299" s="197"/>
      <c r="E299" s="198"/>
      <c r="F299" s="55"/>
      <c r="G299" s="51" t="s">
        <v>25</v>
      </c>
      <c r="H299" s="52">
        <v>15000</v>
      </c>
      <c r="I299" s="53">
        <v>17000</v>
      </c>
      <c r="J299" s="52">
        <v>19000</v>
      </c>
      <c r="K299" s="53">
        <v>21000</v>
      </c>
      <c r="L299" s="54">
        <f>SUM(H299:K299)</f>
        <v>72000</v>
      </c>
    </row>
    <row r="300" spans="1:12" ht="15">
      <c r="A300" s="49"/>
      <c r="B300" s="44" t="s">
        <v>28</v>
      </c>
      <c r="C300" s="196" t="s">
        <v>74</v>
      </c>
      <c r="D300" s="197"/>
      <c r="E300" s="198"/>
      <c r="F300" s="55"/>
      <c r="G300" s="56"/>
      <c r="H300" s="57"/>
      <c r="I300" s="58"/>
      <c r="J300" s="57"/>
      <c r="K300" s="58"/>
      <c r="L300" s="59"/>
    </row>
    <row r="301" spans="1:12" ht="15.75" thickBot="1">
      <c r="A301" s="60"/>
      <c r="B301" s="50" t="s">
        <v>29</v>
      </c>
      <c r="C301" s="199" t="s">
        <v>75</v>
      </c>
      <c r="D301" s="200"/>
      <c r="E301" s="201"/>
      <c r="F301" s="61"/>
      <c r="G301" s="62"/>
      <c r="H301" s="63"/>
      <c r="I301" s="64"/>
      <c r="J301" s="63"/>
      <c r="K301" s="64"/>
      <c r="L301" s="65"/>
    </row>
    <row r="302" spans="1:12" ht="15.75" thickBot="1">
      <c r="A302" s="164"/>
      <c r="B302" s="165"/>
      <c r="C302" s="166"/>
      <c r="D302" s="167"/>
      <c r="E302" s="168"/>
      <c r="F302" s="169"/>
      <c r="G302" s="170"/>
      <c r="H302" s="171"/>
      <c r="I302" s="172"/>
      <c r="J302" s="171"/>
      <c r="K302" s="172"/>
      <c r="L302" s="171"/>
    </row>
    <row r="303" spans="1:12" ht="15">
      <c r="A303" s="31" t="s">
        <v>31</v>
      </c>
      <c r="B303" s="32">
        <v>7</v>
      </c>
      <c r="C303" s="218" t="s">
        <v>238</v>
      </c>
      <c r="D303" s="219"/>
      <c r="E303" s="219"/>
      <c r="F303" s="219"/>
      <c r="G303" s="219"/>
      <c r="H303" s="219"/>
      <c r="I303" s="219"/>
      <c r="J303" s="219"/>
      <c r="K303" s="219"/>
      <c r="L303" s="220"/>
    </row>
    <row r="304" spans="1:12" ht="15">
      <c r="A304" s="31" t="s">
        <v>39</v>
      </c>
      <c r="B304" s="32">
        <v>1</v>
      </c>
      <c r="C304" s="218" t="s">
        <v>239</v>
      </c>
      <c r="D304" s="219"/>
      <c r="E304" s="219"/>
      <c r="F304" s="219"/>
      <c r="G304" s="219"/>
      <c r="H304" s="219"/>
      <c r="I304" s="219"/>
      <c r="J304" s="219"/>
      <c r="K304" s="219"/>
      <c r="L304" s="220"/>
    </row>
    <row r="305" spans="1:12" ht="15.75" thickBot="1">
      <c r="A305" s="221" t="s">
        <v>12</v>
      </c>
      <c r="B305" s="222"/>
      <c r="C305" s="223" t="s">
        <v>116</v>
      </c>
      <c r="D305" s="224"/>
      <c r="E305" s="224"/>
      <c r="F305" s="224"/>
      <c r="G305" s="224"/>
      <c r="H305" s="224"/>
      <c r="I305" s="224"/>
      <c r="J305" s="224"/>
      <c r="K305" s="224"/>
      <c r="L305" s="225"/>
    </row>
    <row r="306" spans="1:12" ht="15">
      <c r="A306" s="226" t="s">
        <v>13</v>
      </c>
      <c r="B306" s="227"/>
      <c r="C306" s="228" t="s">
        <v>112</v>
      </c>
      <c r="D306" s="229"/>
      <c r="E306" s="229"/>
      <c r="F306" s="229"/>
      <c r="G306" s="229"/>
      <c r="H306" s="229"/>
      <c r="I306" s="229"/>
      <c r="J306" s="229"/>
      <c r="K306" s="229"/>
      <c r="L306" s="230"/>
    </row>
    <row r="307" spans="1:12" ht="15.75" thickBot="1">
      <c r="A307" s="33"/>
      <c r="B307" s="33"/>
      <c r="C307" s="231"/>
      <c r="D307" s="232"/>
      <c r="E307" s="232"/>
      <c r="F307" s="232"/>
      <c r="G307" s="232"/>
      <c r="H307" s="232"/>
      <c r="I307" s="232"/>
      <c r="J307" s="232"/>
      <c r="K307" s="232"/>
      <c r="L307" s="233"/>
    </row>
    <row r="308" spans="1:12" ht="15">
      <c r="A308" s="212" t="s">
        <v>14</v>
      </c>
      <c r="B308" s="213"/>
      <c r="C308" s="213"/>
      <c r="D308" s="214"/>
      <c r="E308" s="215" t="s">
        <v>15</v>
      </c>
      <c r="F308" s="216"/>
      <c r="G308" s="216"/>
      <c r="H308" s="217"/>
      <c r="I308" s="237" t="s">
        <v>16</v>
      </c>
      <c r="J308" s="238"/>
      <c r="K308" s="238"/>
      <c r="L308" s="239"/>
    </row>
    <row r="309" spans="1:12" ht="15">
      <c r="A309" s="240" t="s">
        <v>33</v>
      </c>
      <c r="B309" s="241"/>
      <c r="C309" s="241"/>
      <c r="D309" s="242"/>
      <c r="E309" s="243">
        <v>5520</v>
      </c>
      <c r="F309" s="244"/>
      <c r="G309" s="244"/>
      <c r="H309" s="245"/>
      <c r="I309" s="234">
        <v>5520</v>
      </c>
      <c r="J309" s="235"/>
      <c r="K309" s="235"/>
      <c r="L309" s="236"/>
    </row>
    <row r="310" spans="1:12" ht="15">
      <c r="A310" s="202" t="s">
        <v>17</v>
      </c>
      <c r="B310" s="203"/>
      <c r="C310" s="203"/>
      <c r="D310" s="203"/>
      <c r="E310" s="121"/>
      <c r="F310" s="121"/>
      <c r="G310" s="121"/>
      <c r="H310" s="81">
        <v>2018</v>
      </c>
      <c r="I310" s="81">
        <v>2019</v>
      </c>
      <c r="J310" s="81">
        <v>2020</v>
      </c>
      <c r="K310" s="81">
        <v>2021</v>
      </c>
      <c r="L310" s="122" t="s">
        <v>18</v>
      </c>
    </row>
    <row r="311" spans="1:12" ht="15">
      <c r="A311" s="204" t="s">
        <v>19</v>
      </c>
      <c r="B311" s="205"/>
      <c r="C311" s="205"/>
      <c r="D311" s="24"/>
      <c r="E311" s="25"/>
      <c r="F311" s="25"/>
      <c r="G311" s="25"/>
      <c r="H311" s="26">
        <f>H313+H317+H321+H325+H329+H333+H337+H341+H345+H353+H357+H361+H365+H369+H373+H349</f>
        <v>2577700</v>
      </c>
      <c r="I311" s="26">
        <f>I313+I317+I321+I325+I329+I333+I337+I341+I345+I353+I357+I361+I365+I369+I373+I349</f>
        <v>2794600</v>
      </c>
      <c r="J311" s="26">
        <f>J313+J317+J321+J325+J329+J333+J337+J341+J345+J353+J357+J361+J365+J369+J373+J349</f>
        <v>3020800</v>
      </c>
      <c r="K311" s="26">
        <f>K313+K317+K321+K325+K329+K333+K337+K341+K345+K353+K357+K361+K365+K369+K373+K349</f>
        <v>3255000</v>
      </c>
      <c r="L311" s="26">
        <f>L313+L317+L321+L325+L329+L333+L337+L341+L345+L353+L357+L361+L365+L369+L373+L349</f>
        <v>11648100</v>
      </c>
    </row>
    <row r="312" spans="1:12" ht="30.75">
      <c r="A312" s="43" t="s">
        <v>34</v>
      </c>
      <c r="B312" s="44" t="s">
        <v>23</v>
      </c>
      <c r="C312" s="206" t="s">
        <v>240</v>
      </c>
      <c r="D312" s="207"/>
      <c r="E312" s="208"/>
      <c r="F312" s="66"/>
      <c r="G312" s="46" t="s">
        <v>24</v>
      </c>
      <c r="H312" s="47">
        <v>1</v>
      </c>
      <c r="I312" s="47">
        <v>1</v>
      </c>
      <c r="J312" s="47">
        <v>1</v>
      </c>
      <c r="K312" s="47">
        <v>1</v>
      </c>
      <c r="L312" s="48">
        <f>SUM(H312:K312)</f>
        <v>4</v>
      </c>
    </row>
    <row r="313" spans="1:12" ht="15.75" thickBot="1">
      <c r="A313" s="49"/>
      <c r="B313" s="50" t="s">
        <v>26</v>
      </c>
      <c r="C313" s="196" t="s">
        <v>37</v>
      </c>
      <c r="D313" s="197"/>
      <c r="E313" s="198"/>
      <c r="F313" s="55"/>
      <c r="G313" s="51" t="s">
        <v>25</v>
      </c>
      <c r="H313" s="52">
        <v>30000</v>
      </c>
      <c r="I313" s="53">
        <v>40000</v>
      </c>
      <c r="J313" s="52">
        <v>50000</v>
      </c>
      <c r="K313" s="53">
        <v>60000</v>
      </c>
      <c r="L313" s="54">
        <f>SUM(H313:K313)</f>
        <v>180000</v>
      </c>
    </row>
    <row r="314" spans="1:12" ht="15.75" thickBot="1">
      <c r="A314" s="49"/>
      <c r="B314" s="44" t="s">
        <v>28</v>
      </c>
      <c r="C314" s="199" t="s">
        <v>57</v>
      </c>
      <c r="D314" s="200"/>
      <c r="E314" s="201"/>
      <c r="F314" s="55"/>
      <c r="G314" s="56"/>
      <c r="H314" s="57"/>
      <c r="I314" s="58"/>
      <c r="J314" s="57"/>
      <c r="K314" s="58"/>
      <c r="L314" s="59"/>
    </row>
    <row r="315" spans="1:12" ht="15.75" thickBot="1">
      <c r="A315" s="60"/>
      <c r="B315" s="50" t="s">
        <v>29</v>
      </c>
      <c r="C315" s="199" t="s">
        <v>58</v>
      </c>
      <c r="D315" s="200"/>
      <c r="E315" s="201"/>
      <c r="F315" s="61"/>
      <c r="G315" s="62"/>
      <c r="H315" s="63"/>
      <c r="I315" s="64"/>
      <c r="J315" s="63"/>
      <c r="K315" s="64"/>
      <c r="L315" s="65"/>
    </row>
    <row r="316" spans="1:12" ht="30.75">
      <c r="A316" s="43" t="s">
        <v>160</v>
      </c>
      <c r="B316" s="44" t="s">
        <v>23</v>
      </c>
      <c r="C316" s="206" t="s">
        <v>241</v>
      </c>
      <c r="D316" s="207"/>
      <c r="E316" s="208"/>
      <c r="F316" s="66"/>
      <c r="G316" s="46" t="s">
        <v>24</v>
      </c>
      <c r="H316" s="47">
        <v>1</v>
      </c>
      <c r="I316" s="47">
        <v>1</v>
      </c>
      <c r="J316" s="47">
        <v>1</v>
      </c>
      <c r="K316" s="47">
        <v>1</v>
      </c>
      <c r="L316" s="48">
        <f>SUM(H316:K316)</f>
        <v>4</v>
      </c>
    </row>
    <row r="317" spans="1:12" ht="15.75" thickBot="1">
      <c r="A317" s="49"/>
      <c r="B317" s="50" t="s">
        <v>26</v>
      </c>
      <c r="C317" s="196" t="s">
        <v>64</v>
      </c>
      <c r="D317" s="197"/>
      <c r="E317" s="198"/>
      <c r="F317" s="55"/>
      <c r="G317" s="51" t="s">
        <v>25</v>
      </c>
      <c r="H317" s="52">
        <v>50000</v>
      </c>
      <c r="I317" s="53">
        <v>55000</v>
      </c>
      <c r="J317" s="52">
        <v>60000</v>
      </c>
      <c r="K317" s="53">
        <v>65000</v>
      </c>
      <c r="L317" s="54">
        <f>SUM(H317:K317)</f>
        <v>230000</v>
      </c>
    </row>
    <row r="318" spans="1:12" ht="15">
      <c r="A318" s="49"/>
      <c r="B318" s="44" t="s">
        <v>28</v>
      </c>
      <c r="C318" s="196" t="s">
        <v>65</v>
      </c>
      <c r="D318" s="197"/>
      <c r="E318" s="198"/>
      <c r="F318" s="55"/>
      <c r="G318" s="56"/>
      <c r="H318" s="57"/>
      <c r="I318" s="58"/>
      <c r="J318" s="57"/>
      <c r="K318" s="58"/>
      <c r="L318" s="59"/>
    </row>
    <row r="319" spans="1:12" ht="15.75" thickBot="1">
      <c r="A319" s="60"/>
      <c r="B319" s="50" t="s">
        <v>29</v>
      </c>
      <c r="C319" s="199" t="s">
        <v>66</v>
      </c>
      <c r="D319" s="200"/>
      <c r="E319" s="201"/>
      <c r="F319" s="61"/>
      <c r="G319" s="62"/>
      <c r="H319" s="63"/>
      <c r="I319" s="64"/>
      <c r="J319" s="63"/>
      <c r="K319" s="64"/>
      <c r="L319" s="65"/>
    </row>
    <row r="320" spans="1:12" ht="30.75">
      <c r="A320" s="43" t="s">
        <v>160</v>
      </c>
      <c r="B320" s="44" t="s">
        <v>23</v>
      </c>
      <c r="C320" s="206" t="s">
        <v>242</v>
      </c>
      <c r="D320" s="207"/>
      <c r="E320" s="208"/>
      <c r="F320" s="66"/>
      <c r="G320" s="46" t="s">
        <v>24</v>
      </c>
      <c r="H320" s="47">
        <v>1</v>
      </c>
      <c r="I320" s="47">
        <v>1</v>
      </c>
      <c r="J320" s="47">
        <v>1</v>
      </c>
      <c r="K320" s="47">
        <v>1</v>
      </c>
      <c r="L320" s="48">
        <f>SUM(H320:K320)</f>
        <v>4</v>
      </c>
    </row>
    <row r="321" spans="1:12" ht="15.75" thickBot="1">
      <c r="A321" s="49"/>
      <c r="B321" s="50" t="s">
        <v>26</v>
      </c>
      <c r="C321" s="196" t="s">
        <v>64</v>
      </c>
      <c r="D321" s="197"/>
      <c r="E321" s="198"/>
      <c r="F321" s="55"/>
      <c r="G321" s="51" t="s">
        <v>25</v>
      </c>
      <c r="H321" s="52">
        <v>1100000</v>
      </c>
      <c r="I321" s="53">
        <v>1200000</v>
      </c>
      <c r="J321" s="52">
        <v>1300000</v>
      </c>
      <c r="K321" s="53">
        <v>1400000</v>
      </c>
      <c r="L321" s="54">
        <f>SUM(H321:K321)</f>
        <v>5000000</v>
      </c>
    </row>
    <row r="322" spans="1:12" ht="15">
      <c r="A322" s="49"/>
      <c r="B322" s="44" t="s">
        <v>28</v>
      </c>
      <c r="C322" s="196" t="s">
        <v>65</v>
      </c>
      <c r="D322" s="197"/>
      <c r="E322" s="198"/>
      <c r="F322" s="55"/>
      <c r="G322" s="56"/>
      <c r="H322" s="57"/>
      <c r="I322" s="58"/>
      <c r="J322" s="57"/>
      <c r="K322" s="58"/>
      <c r="L322" s="59"/>
    </row>
    <row r="323" spans="1:12" ht="15.75" thickBot="1">
      <c r="A323" s="60"/>
      <c r="B323" s="50" t="s">
        <v>29</v>
      </c>
      <c r="C323" s="199" t="s">
        <v>66</v>
      </c>
      <c r="D323" s="200"/>
      <c r="E323" s="201"/>
      <c r="F323" s="61"/>
      <c r="G323" s="62"/>
      <c r="H323" s="63"/>
      <c r="I323" s="64"/>
      <c r="J323" s="63"/>
      <c r="K323" s="64"/>
      <c r="L323" s="65"/>
    </row>
    <row r="324" spans="1:12" ht="30.75">
      <c r="A324" s="43" t="s">
        <v>34</v>
      </c>
      <c r="B324" s="44" t="s">
        <v>23</v>
      </c>
      <c r="C324" s="206" t="s">
        <v>243</v>
      </c>
      <c r="D324" s="207"/>
      <c r="E324" s="208"/>
      <c r="F324" s="66"/>
      <c r="G324" s="46" t="s">
        <v>24</v>
      </c>
      <c r="H324" s="47">
        <v>1</v>
      </c>
      <c r="I324" s="47">
        <v>1</v>
      </c>
      <c r="J324" s="47">
        <v>1</v>
      </c>
      <c r="K324" s="47">
        <v>1</v>
      </c>
      <c r="L324" s="48">
        <f>SUM(H324:K324)</f>
        <v>4</v>
      </c>
    </row>
    <row r="325" spans="1:12" ht="15.75" thickBot="1">
      <c r="A325" s="49"/>
      <c r="B325" s="50" t="s">
        <v>26</v>
      </c>
      <c r="C325" s="196" t="s">
        <v>37</v>
      </c>
      <c r="D325" s="197"/>
      <c r="E325" s="198"/>
      <c r="F325" s="55"/>
      <c r="G325" s="51" t="s">
        <v>25</v>
      </c>
      <c r="H325" s="52">
        <v>15000</v>
      </c>
      <c r="I325" s="53">
        <v>17000</v>
      </c>
      <c r="J325" s="52">
        <v>19000</v>
      </c>
      <c r="K325" s="53">
        <v>21000</v>
      </c>
      <c r="L325" s="54">
        <f>SUM(H325:K325)</f>
        <v>72000</v>
      </c>
    </row>
    <row r="326" spans="1:12" ht="15.75" thickBot="1">
      <c r="A326" s="49"/>
      <c r="B326" s="44" t="s">
        <v>28</v>
      </c>
      <c r="C326" s="199" t="s">
        <v>57</v>
      </c>
      <c r="D326" s="200"/>
      <c r="E326" s="201"/>
      <c r="F326" s="55"/>
      <c r="G326" s="56"/>
      <c r="H326" s="57"/>
      <c r="I326" s="58"/>
      <c r="J326" s="57"/>
      <c r="K326" s="58"/>
      <c r="L326" s="59"/>
    </row>
    <row r="327" spans="1:12" ht="15.75" thickBot="1">
      <c r="A327" s="60"/>
      <c r="B327" s="50" t="s">
        <v>29</v>
      </c>
      <c r="C327" s="199" t="s">
        <v>58</v>
      </c>
      <c r="D327" s="200"/>
      <c r="E327" s="201"/>
      <c r="F327" s="61"/>
      <c r="G327" s="62"/>
      <c r="H327" s="63"/>
      <c r="I327" s="64"/>
      <c r="J327" s="63"/>
      <c r="K327" s="64"/>
      <c r="L327" s="65"/>
    </row>
    <row r="328" spans="1:12" ht="30.75">
      <c r="A328" s="43" t="s">
        <v>34</v>
      </c>
      <c r="B328" s="44" t="s">
        <v>23</v>
      </c>
      <c r="C328" s="206" t="s">
        <v>244</v>
      </c>
      <c r="D328" s="207"/>
      <c r="E328" s="208"/>
      <c r="F328" s="66"/>
      <c r="G328" s="46" t="s">
        <v>24</v>
      </c>
      <c r="H328" s="47">
        <v>1</v>
      </c>
      <c r="I328" s="47">
        <v>1</v>
      </c>
      <c r="J328" s="47">
        <v>1</v>
      </c>
      <c r="K328" s="47">
        <v>1</v>
      </c>
      <c r="L328" s="48">
        <f>SUM(H328:K328)</f>
        <v>4</v>
      </c>
    </row>
    <row r="329" spans="1:12" ht="15.75" thickBot="1">
      <c r="A329" s="49"/>
      <c r="B329" s="50" t="s">
        <v>26</v>
      </c>
      <c r="C329" s="196" t="s">
        <v>61</v>
      </c>
      <c r="D329" s="197"/>
      <c r="E329" s="198"/>
      <c r="F329" s="55"/>
      <c r="G329" s="51" t="s">
        <v>25</v>
      </c>
      <c r="H329" s="52">
        <v>90000</v>
      </c>
      <c r="I329" s="53">
        <v>100000</v>
      </c>
      <c r="J329" s="52">
        <v>110000</v>
      </c>
      <c r="K329" s="53">
        <v>120000</v>
      </c>
      <c r="L329" s="54">
        <f>SUM(H329:K329)</f>
        <v>420000</v>
      </c>
    </row>
    <row r="330" spans="1:12" ht="15">
      <c r="A330" s="49"/>
      <c r="B330" s="44" t="s">
        <v>28</v>
      </c>
      <c r="C330" s="196" t="s">
        <v>62</v>
      </c>
      <c r="D330" s="197"/>
      <c r="E330" s="198"/>
      <c r="F330" s="55"/>
      <c r="G330" s="56"/>
      <c r="H330" s="57"/>
      <c r="I330" s="58"/>
      <c r="J330" s="57"/>
      <c r="K330" s="58"/>
      <c r="L330" s="59"/>
    </row>
    <row r="331" spans="1:12" ht="15.75" thickBot="1">
      <c r="A331" s="60"/>
      <c r="B331" s="50" t="s">
        <v>29</v>
      </c>
      <c r="C331" s="199" t="s">
        <v>63</v>
      </c>
      <c r="D331" s="200"/>
      <c r="E331" s="201"/>
      <c r="F331" s="61"/>
      <c r="G331" s="62"/>
      <c r="H331" s="63"/>
      <c r="I331" s="64"/>
      <c r="J331" s="63"/>
      <c r="K331" s="64"/>
      <c r="L331" s="65"/>
    </row>
    <row r="332" spans="1:12" ht="30.75">
      <c r="A332" s="43" t="s">
        <v>160</v>
      </c>
      <c r="B332" s="44" t="s">
        <v>23</v>
      </c>
      <c r="C332" s="206" t="s">
        <v>245</v>
      </c>
      <c r="D332" s="207"/>
      <c r="E332" s="208"/>
      <c r="F332" s="66"/>
      <c r="G332" s="46" t="s">
        <v>24</v>
      </c>
      <c r="H332" s="47">
        <v>1</v>
      </c>
      <c r="I332" s="47">
        <v>1</v>
      </c>
      <c r="J332" s="47">
        <v>1</v>
      </c>
      <c r="K332" s="47">
        <v>1</v>
      </c>
      <c r="L332" s="48">
        <f>SUM(H332:K332)</f>
        <v>4</v>
      </c>
    </row>
    <row r="333" spans="1:12" ht="15.75" thickBot="1">
      <c r="A333" s="49"/>
      <c r="B333" s="50" t="s">
        <v>26</v>
      </c>
      <c r="C333" s="196" t="s">
        <v>247</v>
      </c>
      <c r="D333" s="197"/>
      <c r="E333" s="198"/>
      <c r="F333" s="55"/>
      <c r="G333" s="51" t="s">
        <v>25</v>
      </c>
      <c r="H333" s="52">
        <v>12000</v>
      </c>
      <c r="I333" s="53">
        <v>15000</v>
      </c>
      <c r="J333" s="52">
        <v>17000</v>
      </c>
      <c r="K333" s="53">
        <v>20000</v>
      </c>
      <c r="L333" s="54">
        <f>SUM(H333:K333)</f>
        <v>64000</v>
      </c>
    </row>
    <row r="334" spans="1:12" ht="15">
      <c r="A334" s="49"/>
      <c r="B334" s="44" t="s">
        <v>28</v>
      </c>
      <c r="C334" s="196" t="s">
        <v>48</v>
      </c>
      <c r="D334" s="197"/>
      <c r="E334" s="198"/>
      <c r="F334" s="55"/>
      <c r="G334" s="56"/>
      <c r="H334" s="57"/>
      <c r="I334" s="58"/>
      <c r="J334" s="57"/>
      <c r="K334" s="58"/>
      <c r="L334" s="59"/>
    </row>
    <row r="335" spans="1:12" ht="15.75" thickBot="1">
      <c r="A335" s="60"/>
      <c r="B335" s="50" t="s">
        <v>29</v>
      </c>
      <c r="C335" s="199" t="s">
        <v>250</v>
      </c>
      <c r="D335" s="200"/>
      <c r="E335" s="201"/>
      <c r="F335" s="61"/>
      <c r="G335" s="62"/>
      <c r="H335" s="63"/>
      <c r="I335" s="64"/>
      <c r="J335" s="63"/>
      <c r="K335" s="64"/>
      <c r="L335" s="65"/>
    </row>
    <row r="336" spans="1:12" ht="30.75">
      <c r="A336" s="43" t="s">
        <v>160</v>
      </c>
      <c r="B336" s="44" t="s">
        <v>23</v>
      </c>
      <c r="C336" s="206" t="s">
        <v>246</v>
      </c>
      <c r="D336" s="207"/>
      <c r="E336" s="208"/>
      <c r="F336" s="66"/>
      <c r="G336" s="46" t="s">
        <v>24</v>
      </c>
      <c r="H336" s="47">
        <v>1</v>
      </c>
      <c r="I336" s="47">
        <v>1</v>
      </c>
      <c r="J336" s="47">
        <v>1</v>
      </c>
      <c r="K336" s="47">
        <v>1</v>
      </c>
      <c r="L336" s="48">
        <f>SUM(H336:K336)</f>
        <v>4</v>
      </c>
    </row>
    <row r="337" spans="1:12" ht="15.75" thickBot="1">
      <c r="A337" s="49"/>
      <c r="B337" s="50" t="s">
        <v>26</v>
      </c>
      <c r="C337" s="196" t="s">
        <v>247</v>
      </c>
      <c r="D337" s="197"/>
      <c r="E337" s="198"/>
      <c r="F337" s="55"/>
      <c r="G337" s="51" t="s">
        <v>25</v>
      </c>
      <c r="H337" s="52">
        <v>12000</v>
      </c>
      <c r="I337" s="53">
        <v>15000</v>
      </c>
      <c r="J337" s="52">
        <v>17000</v>
      </c>
      <c r="K337" s="53">
        <v>20000</v>
      </c>
      <c r="L337" s="54">
        <f>SUM(H337:K337)</f>
        <v>64000</v>
      </c>
    </row>
    <row r="338" spans="1:12" ht="15">
      <c r="A338" s="49"/>
      <c r="B338" s="44" t="s">
        <v>28</v>
      </c>
      <c r="C338" s="196" t="s">
        <v>248</v>
      </c>
      <c r="D338" s="197"/>
      <c r="E338" s="198"/>
      <c r="F338" s="55"/>
      <c r="G338" s="56"/>
      <c r="H338" s="57"/>
      <c r="I338" s="58"/>
      <c r="J338" s="57"/>
      <c r="K338" s="58"/>
      <c r="L338" s="59"/>
    </row>
    <row r="339" spans="1:12" ht="15.75" thickBot="1">
      <c r="A339" s="60"/>
      <c r="B339" s="50" t="s">
        <v>29</v>
      </c>
      <c r="C339" s="199" t="s">
        <v>249</v>
      </c>
      <c r="D339" s="200"/>
      <c r="E339" s="201"/>
      <c r="F339" s="61"/>
      <c r="G339" s="62"/>
      <c r="H339" s="63"/>
      <c r="I339" s="64"/>
      <c r="J339" s="63"/>
      <c r="K339" s="64"/>
      <c r="L339" s="65"/>
    </row>
    <row r="340" spans="1:12" ht="30.75">
      <c r="A340" s="43" t="s">
        <v>159</v>
      </c>
      <c r="B340" s="44" t="s">
        <v>23</v>
      </c>
      <c r="C340" s="206" t="s">
        <v>251</v>
      </c>
      <c r="D340" s="207"/>
      <c r="E340" s="208"/>
      <c r="F340" s="66"/>
      <c r="G340" s="46" t="s">
        <v>24</v>
      </c>
      <c r="H340" s="47">
        <v>1</v>
      </c>
      <c r="I340" s="47">
        <v>1</v>
      </c>
      <c r="J340" s="47">
        <v>1</v>
      </c>
      <c r="K340" s="47">
        <v>1</v>
      </c>
      <c r="L340" s="48">
        <f>SUM(H340:K340)</f>
        <v>4</v>
      </c>
    </row>
    <row r="341" spans="1:12" ht="15.75" thickBot="1">
      <c r="A341" s="49"/>
      <c r="B341" s="50" t="s">
        <v>26</v>
      </c>
      <c r="C341" s="196" t="s">
        <v>252</v>
      </c>
      <c r="D341" s="197"/>
      <c r="E341" s="198"/>
      <c r="F341" s="55"/>
      <c r="G341" s="51" t="s">
        <v>25</v>
      </c>
      <c r="H341" s="52">
        <v>100000</v>
      </c>
      <c r="I341" s="53">
        <v>100000</v>
      </c>
      <c r="J341" s="52">
        <v>110000</v>
      </c>
      <c r="K341" s="53">
        <v>120000</v>
      </c>
      <c r="L341" s="54">
        <f>SUM(H341:K341)</f>
        <v>430000</v>
      </c>
    </row>
    <row r="342" spans="1:12" ht="15">
      <c r="A342" s="49"/>
      <c r="B342" s="44" t="s">
        <v>28</v>
      </c>
      <c r="C342" s="196" t="s">
        <v>254</v>
      </c>
      <c r="D342" s="197"/>
      <c r="E342" s="198"/>
      <c r="F342" s="55"/>
      <c r="G342" s="56"/>
      <c r="H342" s="57"/>
      <c r="I342" s="58"/>
      <c r="J342" s="57"/>
      <c r="K342" s="58"/>
      <c r="L342" s="59"/>
    </row>
    <row r="343" spans="1:12" ht="15.75" thickBot="1">
      <c r="A343" s="60"/>
      <c r="B343" s="50" t="s">
        <v>29</v>
      </c>
      <c r="C343" s="199" t="s">
        <v>253</v>
      </c>
      <c r="D343" s="200"/>
      <c r="E343" s="201"/>
      <c r="F343" s="61"/>
      <c r="G343" s="62"/>
      <c r="H343" s="63"/>
      <c r="I343" s="64"/>
      <c r="J343" s="63"/>
      <c r="K343" s="64"/>
      <c r="L343" s="65"/>
    </row>
    <row r="344" spans="1:12" ht="30.75">
      <c r="A344" s="43" t="s">
        <v>34</v>
      </c>
      <c r="B344" s="44" t="s">
        <v>23</v>
      </c>
      <c r="C344" s="206" t="s">
        <v>255</v>
      </c>
      <c r="D344" s="207"/>
      <c r="E344" s="208"/>
      <c r="F344" s="66"/>
      <c r="G344" s="46" t="s">
        <v>24</v>
      </c>
      <c r="H344" s="47">
        <v>1</v>
      </c>
      <c r="I344" s="47">
        <v>1</v>
      </c>
      <c r="J344" s="47">
        <v>1</v>
      </c>
      <c r="K344" s="47">
        <v>1</v>
      </c>
      <c r="L344" s="48">
        <f>SUM(H344:K344)</f>
        <v>4</v>
      </c>
    </row>
    <row r="345" spans="1:12" ht="15.75" thickBot="1">
      <c r="A345" s="49"/>
      <c r="B345" s="50" t="s">
        <v>26</v>
      </c>
      <c r="C345" s="196" t="s">
        <v>37</v>
      </c>
      <c r="D345" s="197"/>
      <c r="E345" s="198"/>
      <c r="F345" s="55"/>
      <c r="G345" s="51" t="s">
        <v>25</v>
      </c>
      <c r="H345" s="52">
        <v>348700</v>
      </c>
      <c r="I345" s="53">
        <v>369600</v>
      </c>
      <c r="J345" s="52">
        <v>391800</v>
      </c>
      <c r="K345" s="53">
        <v>415000</v>
      </c>
      <c r="L345" s="54">
        <f>SUM(H345:K345)</f>
        <v>1525100</v>
      </c>
    </row>
    <row r="346" spans="1:12" ht="15.75" thickBot="1">
      <c r="A346" s="49"/>
      <c r="B346" s="44" t="s">
        <v>28</v>
      </c>
      <c r="C346" s="199" t="s">
        <v>57</v>
      </c>
      <c r="D346" s="200"/>
      <c r="E346" s="201"/>
      <c r="F346" s="55"/>
      <c r="G346" s="56"/>
      <c r="H346" s="57"/>
      <c r="I346" s="58"/>
      <c r="J346" s="57"/>
      <c r="K346" s="58"/>
      <c r="L346" s="59"/>
    </row>
    <row r="347" spans="1:12" ht="15.75" thickBot="1">
      <c r="A347" s="60"/>
      <c r="B347" s="50" t="s">
        <v>29</v>
      </c>
      <c r="C347" s="199" t="s">
        <v>256</v>
      </c>
      <c r="D347" s="200"/>
      <c r="E347" s="201"/>
      <c r="F347" s="61"/>
      <c r="G347" s="62"/>
      <c r="H347" s="63"/>
      <c r="I347" s="64"/>
      <c r="J347" s="63"/>
      <c r="K347" s="64"/>
      <c r="L347" s="65"/>
    </row>
    <row r="348" spans="1:12" ht="30.75">
      <c r="A348" s="43" t="s">
        <v>159</v>
      </c>
      <c r="B348" s="44" t="s">
        <v>23</v>
      </c>
      <c r="C348" s="206" t="s">
        <v>355</v>
      </c>
      <c r="D348" s="207"/>
      <c r="E348" s="208"/>
      <c r="F348" s="66"/>
      <c r="G348" s="46" t="s">
        <v>24</v>
      </c>
      <c r="H348" s="47">
        <v>1</v>
      </c>
      <c r="I348" s="47">
        <v>1</v>
      </c>
      <c r="J348" s="47">
        <v>1</v>
      </c>
      <c r="K348" s="47">
        <v>1</v>
      </c>
      <c r="L348" s="48">
        <f>SUM(H348:K348)</f>
        <v>4</v>
      </c>
    </row>
    <row r="349" spans="1:12" ht="15.75" thickBot="1">
      <c r="A349" s="49"/>
      <c r="B349" s="50" t="s">
        <v>26</v>
      </c>
      <c r="C349" s="196" t="s">
        <v>356</v>
      </c>
      <c r="D349" s="197"/>
      <c r="E349" s="198"/>
      <c r="F349" s="55"/>
      <c r="G349" s="51" t="s">
        <v>25</v>
      </c>
      <c r="H349" s="52">
        <v>20000</v>
      </c>
      <c r="I349" s="53">
        <v>22000</v>
      </c>
      <c r="J349" s="52">
        <v>24000</v>
      </c>
      <c r="K349" s="53">
        <v>26000</v>
      </c>
      <c r="L349" s="54">
        <f>SUM(H349:K349)</f>
        <v>92000</v>
      </c>
    </row>
    <row r="350" spans="1:12" ht="15">
      <c r="A350" s="49"/>
      <c r="B350" s="44" t="s">
        <v>28</v>
      </c>
      <c r="C350" s="196" t="s">
        <v>57</v>
      </c>
      <c r="D350" s="197"/>
      <c r="E350" s="198"/>
      <c r="F350" s="55"/>
      <c r="G350" s="56"/>
      <c r="H350" s="57"/>
      <c r="I350" s="58"/>
      <c r="J350" s="57"/>
      <c r="K350" s="58"/>
      <c r="L350" s="59"/>
    </row>
    <row r="351" spans="1:12" ht="15.75" thickBot="1">
      <c r="A351" s="60"/>
      <c r="B351" s="50" t="s">
        <v>29</v>
      </c>
      <c r="C351" s="199" t="s">
        <v>256</v>
      </c>
      <c r="D351" s="200"/>
      <c r="E351" s="201"/>
      <c r="F351" s="61"/>
      <c r="G351" s="62"/>
      <c r="H351" s="63"/>
      <c r="I351" s="64"/>
      <c r="J351" s="63"/>
      <c r="K351" s="64"/>
      <c r="L351" s="65"/>
    </row>
    <row r="352" spans="1:12" ht="30.75">
      <c r="A352" s="43" t="s">
        <v>159</v>
      </c>
      <c r="B352" s="44" t="s">
        <v>23</v>
      </c>
      <c r="C352" s="206" t="s">
        <v>257</v>
      </c>
      <c r="D352" s="207"/>
      <c r="E352" s="208"/>
      <c r="F352" s="66"/>
      <c r="G352" s="46" t="s">
        <v>24</v>
      </c>
      <c r="H352" s="47">
        <v>1</v>
      </c>
      <c r="I352" s="47">
        <v>1</v>
      </c>
      <c r="J352" s="47">
        <v>1</v>
      </c>
      <c r="K352" s="47">
        <v>1</v>
      </c>
      <c r="L352" s="48">
        <f>SUM(H352:K352)</f>
        <v>4</v>
      </c>
    </row>
    <row r="353" spans="1:12" ht="15.75" thickBot="1">
      <c r="A353" s="49"/>
      <c r="B353" s="50" t="s">
        <v>26</v>
      </c>
      <c r="C353" s="196" t="s">
        <v>37</v>
      </c>
      <c r="D353" s="197"/>
      <c r="E353" s="198"/>
      <c r="F353" s="55"/>
      <c r="G353" s="51" t="s">
        <v>25</v>
      </c>
      <c r="H353" s="52">
        <v>20000</v>
      </c>
      <c r="I353" s="53">
        <v>15000</v>
      </c>
      <c r="J353" s="52">
        <v>10000</v>
      </c>
      <c r="K353" s="53">
        <v>10000</v>
      </c>
      <c r="L353" s="54">
        <f>SUM(H353:K353)</f>
        <v>55000</v>
      </c>
    </row>
    <row r="354" spans="1:12" ht="15">
      <c r="A354" s="49"/>
      <c r="B354" s="44" t="s">
        <v>28</v>
      </c>
      <c r="C354" s="196" t="s">
        <v>57</v>
      </c>
      <c r="D354" s="197"/>
      <c r="E354" s="198"/>
      <c r="F354" s="55"/>
      <c r="G354" s="56"/>
      <c r="H354" s="57"/>
      <c r="I354" s="58"/>
      <c r="J354" s="57"/>
      <c r="K354" s="58"/>
      <c r="L354" s="59"/>
    </row>
    <row r="355" spans="1:12" ht="15.75" thickBot="1">
      <c r="A355" s="60"/>
      <c r="B355" s="50" t="s">
        <v>29</v>
      </c>
      <c r="C355" s="199" t="s">
        <v>256</v>
      </c>
      <c r="D355" s="200"/>
      <c r="E355" s="201"/>
      <c r="F355" s="61"/>
      <c r="G355" s="62"/>
      <c r="H355" s="63"/>
      <c r="I355" s="64"/>
      <c r="J355" s="63"/>
      <c r="K355" s="64"/>
      <c r="L355" s="65"/>
    </row>
    <row r="356" spans="1:12" ht="30.75">
      <c r="A356" s="43" t="s">
        <v>34</v>
      </c>
      <c r="B356" s="44" t="s">
        <v>23</v>
      </c>
      <c r="C356" s="206" t="s">
        <v>258</v>
      </c>
      <c r="D356" s="207"/>
      <c r="E356" s="208"/>
      <c r="F356" s="66"/>
      <c r="G356" s="46" t="s">
        <v>24</v>
      </c>
      <c r="H356" s="47">
        <v>1</v>
      </c>
      <c r="I356" s="47">
        <v>1</v>
      </c>
      <c r="J356" s="47">
        <v>1</v>
      </c>
      <c r="K356" s="47">
        <v>1</v>
      </c>
      <c r="L356" s="48">
        <f>SUM(H356:K356)</f>
        <v>4</v>
      </c>
    </row>
    <row r="357" spans="1:12" ht="15.75" thickBot="1">
      <c r="A357" s="49"/>
      <c r="B357" s="50" t="s">
        <v>26</v>
      </c>
      <c r="C357" s="196" t="s">
        <v>259</v>
      </c>
      <c r="D357" s="197"/>
      <c r="E357" s="198"/>
      <c r="F357" s="55"/>
      <c r="G357" s="51" t="s">
        <v>25</v>
      </c>
      <c r="H357" s="52">
        <v>10000</v>
      </c>
      <c r="I357" s="53">
        <v>12000</v>
      </c>
      <c r="J357" s="52">
        <v>14000</v>
      </c>
      <c r="K357" s="53">
        <v>16000</v>
      </c>
      <c r="L357" s="54">
        <f>SUM(H357:K357)</f>
        <v>52000</v>
      </c>
    </row>
    <row r="358" spans="1:12" ht="15">
      <c r="A358" s="49"/>
      <c r="B358" s="44" t="s">
        <v>28</v>
      </c>
      <c r="C358" s="196" t="s">
        <v>59</v>
      </c>
      <c r="D358" s="197"/>
      <c r="E358" s="198"/>
      <c r="F358" s="55"/>
      <c r="G358" s="56"/>
      <c r="H358" s="57"/>
      <c r="I358" s="58"/>
      <c r="J358" s="57"/>
      <c r="K358" s="58"/>
      <c r="L358" s="59"/>
    </row>
    <row r="359" spans="1:12" ht="15.75" thickBot="1">
      <c r="A359" s="60"/>
      <c r="B359" s="50" t="s">
        <v>29</v>
      </c>
      <c r="C359" s="196" t="s">
        <v>60</v>
      </c>
      <c r="D359" s="197"/>
      <c r="E359" s="198"/>
      <c r="F359" s="61"/>
      <c r="G359" s="62"/>
      <c r="H359" s="63"/>
      <c r="I359" s="64"/>
      <c r="J359" s="63"/>
      <c r="K359" s="64"/>
      <c r="L359" s="65"/>
    </row>
    <row r="360" spans="1:12" ht="30.75">
      <c r="A360" s="43" t="s">
        <v>34</v>
      </c>
      <c r="B360" s="44" t="s">
        <v>23</v>
      </c>
      <c r="C360" s="206" t="s">
        <v>260</v>
      </c>
      <c r="D360" s="207"/>
      <c r="E360" s="208"/>
      <c r="F360" s="66"/>
      <c r="G360" s="46" t="s">
        <v>24</v>
      </c>
      <c r="H360" s="47">
        <v>1</v>
      </c>
      <c r="I360" s="47">
        <v>1</v>
      </c>
      <c r="J360" s="47">
        <v>1</v>
      </c>
      <c r="K360" s="47">
        <v>1</v>
      </c>
      <c r="L360" s="48">
        <f>SUM(H360:K360)</f>
        <v>4</v>
      </c>
    </row>
    <row r="361" spans="1:12" ht="15.75" thickBot="1">
      <c r="A361" s="49"/>
      <c r="B361" s="50" t="s">
        <v>26</v>
      </c>
      <c r="C361" s="196" t="s">
        <v>261</v>
      </c>
      <c r="D361" s="197"/>
      <c r="E361" s="198"/>
      <c r="F361" s="55"/>
      <c r="G361" s="51" t="s">
        <v>25</v>
      </c>
      <c r="H361" s="52">
        <v>10000</v>
      </c>
      <c r="I361" s="53">
        <v>12000</v>
      </c>
      <c r="J361" s="52">
        <v>14000</v>
      </c>
      <c r="K361" s="53">
        <v>16000</v>
      </c>
      <c r="L361" s="54">
        <f>SUM(H361:K361)</f>
        <v>52000</v>
      </c>
    </row>
    <row r="362" spans="1:12" ht="15">
      <c r="A362" s="49"/>
      <c r="B362" s="44" t="s">
        <v>28</v>
      </c>
      <c r="C362" s="196" t="s">
        <v>59</v>
      </c>
      <c r="D362" s="197"/>
      <c r="E362" s="198"/>
      <c r="F362" s="55"/>
      <c r="G362" s="56"/>
      <c r="H362" s="57"/>
      <c r="I362" s="58"/>
      <c r="J362" s="57"/>
      <c r="K362" s="58"/>
      <c r="L362" s="59"/>
    </row>
    <row r="363" spans="1:12" ht="15.75" thickBot="1">
      <c r="A363" s="60"/>
      <c r="B363" s="50" t="s">
        <v>29</v>
      </c>
      <c r="C363" s="196" t="s">
        <v>60</v>
      </c>
      <c r="D363" s="197"/>
      <c r="E363" s="198"/>
      <c r="F363" s="61"/>
      <c r="G363" s="62"/>
      <c r="H363" s="63"/>
      <c r="I363" s="64"/>
      <c r="J363" s="63"/>
      <c r="K363" s="64"/>
      <c r="L363" s="65"/>
    </row>
    <row r="364" spans="1:12" ht="30.75">
      <c r="A364" s="43" t="s">
        <v>159</v>
      </c>
      <c r="B364" s="44" t="s">
        <v>23</v>
      </c>
      <c r="C364" s="206" t="s">
        <v>262</v>
      </c>
      <c r="D364" s="207"/>
      <c r="E364" s="208"/>
      <c r="F364" s="66"/>
      <c r="G364" s="46" t="s">
        <v>24</v>
      </c>
      <c r="H364" s="47">
        <v>1</v>
      </c>
      <c r="I364" s="47">
        <v>1</v>
      </c>
      <c r="J364" s="47">
        <v>1</v>
      </c>
      <c r="K364" s="47">
        <v>1</v>
      </c>
      <c r="L364" s="48">
        <f>SUM(H364:K364)</f>
        <v>4</v>
      </c>
    </row>
    <row r="365" spans="1:12" ht="15.75" thickBot="1">
      <c r="A365" s="49"/>
      <c r="B365" s="50" t="s">
        <v>26</v>
      </c>
      <c r="C365" s="196" t="s">
        <v>64</v>
      </c>
      <c r="D365" s="197"/>
      <c r="E365" s="198"/>
      <c r="F365" s="55"/>
      <c r="G365" s="51" t="s">
        <v>25</v>
      </c>
      <c r="H365" s="52">
        <v>100000</v>
      </c>
      <c r="I365" s="53">
        <v>110000</v>
      </c>
      <c r="J365" s="52">
        <v>120000</v>
      </c>
      <c r="K365" s="53">
        <v>130000</v>
      </c>
      <c r="L365" s="54">
        <f>SUM(H365:K365)</f>
        <v>460000</v>
      </c>
    </row>
    <row r="366" spans="1:12" ht="15">
      <c r="A366" s="49"/>
      <c r="B366" s="44" t="s">
        <v>28</v>
      </c>
      <c r="C366" s="196" t="s">
        <v>65</v>
      </c>
      <c r="D366" s="197"/>
      <c r="E366" s="198"/>
      <c r="F366" s="55"/>
      <c r="G366" s="56"/>
      <c r="H366" s="57"/>
      <c r="I366" s="58"/>
      <c r="J366" s="57"/>
      <c r="K366" s="58"/>
      <c r="L366" s="59"/>
    </row>
    <row r="367" spans="1:12" ht="15.75" thickBot="1">
      <c r="A367" s="60"/>
      <c r="B367" s="50" t="s">
        <v>29</v>
      </c>
      <c r="C367" s="199" t="s">
        <v>66</v>
      </c>
      <c r="D367" s="200"/>
      <c r="E367" s="201"/>
      <c r="F367" s="61"/>
      <c r="G367" s="62"/>
      <c r="H367" s="63"/>
      <c r="I367" s="64"/>
      <c r="J367" s="63"/>
      <c r="K367" s="64"/>
      <c r="L367" s="65"/>
    </row>
    <row r="368" spans="1:12" ht="30.75">
      <c r="A368" s="43" t="s">
        <v>159</v>
      </c>
      <c r="B368" s="44" t="s">
        <v>23</v>
      </c>
      <c r="C368" s="206" t="s">
        <v>263</v>
      </c>
      <c r="D368" s="207"/>
      <c r="E368" s="208"/>
      <c r="F368" s="66"/>
      <c r="G368" s="46" t="s">
        <v>24</v>
      </c>
      <c r="H368" s="47">
        <v>1</v>
      </c>
      <c r="I368" s="47">
        <v>1</v>
      </c>
      <c r="J368" s="47">
        <v>1</v>
      </c>
      <c r="K368" s="47">
        <v>1</v>
      </c>
      <c r="L368" s="48">
        <f>SUM(H368:K368)</f>
        <v>4</v>
      </c>
    </row>
    <row r="369" spans="1:12" ht="15.75" thickBot="1">
      <c r="A369" s="49"/>
      <c r="B369" s="50" t="s">
        <v>26</v>
      </c>
      <c r="C369" s="196" t="s">
        <v>64</v>
      </c>
      <c r="D369" s="197"/>
      <c r="E369" s="198"/>
      <c r="F369" s="55"/>
      <c r="G369" s="51" t="s">
        <v>25</v>
      </c>
      <c r="H369" s="52">
        <v>650000</v>
      </c>
      <c r="I369" s="53">
        <v>700000</v>
      </c>
      <c r="J369" s="52">
        <v>750000</v>
      </c>
      <c r="K369" s="53">
        <v>800000</v>
      </c>
      <c r="L369" s="54">
        <f>SUM(H369:K369)</f>
        <v>2900000</v>
      </c>
    </row>
    <row r="370" spans="1:12" ht="15">
      <c r="A370" s="49"/>
      <c r="B370" s="44" t="s">
        <v>28</v>
      </c>
      <c r="C370" s="196" t="s">
        <v>65</v>
      </c>
      <c r="D370" s="197"/>
      <c r="E370" s="198"/>
      <c r="F370" s="55"/>
      <c r="G370" s="56"/>
      <c r="H370" s="57"/>
      <c r="I370" s="58"/>
      <c r="J370" s="57"/>
      <c r="K370" s="58"/>
      <c r="L370" s="59"/>
    </row>
    <row r="371" spans="1:12" ht="15.75" thickBot="1">
      <c r="A371" s="60"/>
      <c r="B371" s="50" t="s">
        <v>29</v>
      </c>
      <c r="C371" s="199" t="s">
        <v>66</v>
      </c>
      <c r="D371" s="200"/>
      <c r="E371" s="201"/>
      <c r="F371" s="61"/>
      <c r="G371" s="62"/>
      <c r="H371" s="63"/>
      <c r="I371" s="64"/>
      <c r="J371" s="63"/>
      <c r="K371" s="64"/>
      <c r="L371" s="65"/>
    </row>
    <row r="372" spans="1:12" ht="30.75">
      <c r="A372" s="43" t="s">
        <v>159</v>
      </c>
      <c r="B372" s="44" t="s">
        <v>23</v>
      </c>
      <c r="C372" s="206" t="s">
        <v>264</v>
      </c>
      <c r="D372" s="207"/>
      <c r="E372" s="208"/>
      <c r="F372" s="66"/>
      <c r="G372" s="46" t="s">
        <v>24</v>
      </c>
      <c r="H372" s="47">
        <v>1</v>
      </c>
      <c r="I372" s="47">
        <v>1</v>
      </c>
      <c r="J372" s="47">
        <v>1</v>
      </c>
      <c r="K372" s="47">
        <v>1</v>
      </c>
      <c r="L372" s="48">
        <f>SUM(H372:K372)</f>
        <v>4</v>
      </c>
    </row>
    <row r="373" spans="1:12" ht="15.75" thickBot="1">
      <c r="A373" s="49"/>
      <c r="B373" s="50" t="s">
        <v>26</v>
      </c>
      <c r="C373" s="196" t="s">
        <v>64</v>
      </c>
      <c r="D373" s="197"/>
      <c r="E373" s="198"/>
      <c r="F373" s="55"/>
      <c r="G373" s="51" t="s">
        <v>25</v>
      </c>
      <c r="H373" s="52">
        <v>10000</v>
      </c>
      <c r="I373" s="53">
        <v>12000</v>
      </c>
      <c r="J373" s="52">
        <v>14000</v>
      </c>
      <c r="K373" s="53">
        <v>16000</v>
      </c>
      <c r="L373" s="54">
        <f>SUM(H373:K373)</f>
        <v>52000</v>
      </c>
    </row>
    <row r="374" spans="1:12" ht="15">
      <c r="A374" s="49"/>
      <c r="B374" s="44" t="s">
        <v>28</v>
      </c>
      <c r="C374" s="196" t="s">
        <v>65</v>
      </c>
      <c r="D374" s="197"/>
      <c r="E374" s="198"/>
      <c r="F374" s="55"/>
      <c r="G374" s="56"/>
      <c r="H374" s="57"/>
      <c r="I374" s="58"/>
      <c r="J374" s="57"/>
      <c r="K374" s="58"/>
      <c r="L374" s="59"/>
    </row>
    <row r="375" spans="1:12" ht="15.75" thickBot="1">
      <c r="A375" s="60"/>
      <c r="B375" s="50" t="s">
        <v>29</v>
      </c>
      <c r="C375" s="199" t="s">
        <v>67</v>
      </c>
      <c r="D375" s="200"/>
      <c r="E375" s="201"/>
      <c r="F375" s="61"/>
      <c r="G375" s="62"/>
      <c r="H375" s="63"/>
      <c r="I375" s="64"/>
      <c r="J375" s="63"/>
      <c r="K375" s="64"/>
      <c r="L375" s="65"/>
    </row>
    <row r="376" spans="1:12" ht="15">
      <c r="A376" s="126"/>
      <c r="B376" s="126"/>
      <c r="C376" s="126">
        <v>1012</v>
      </c>
      <c r="D376" s="126"/>
      <c r="E376" s="126"/>
      <c r="F376" s="126"/>
      <c r="G376" s="126"/>
      <c r="H376" s="126"/>
      <c r="I376" s="126"/>
      <c r="J376" s="126"/>
      <c r="K376" s="126"/>
      <c r="L376" s="126"/>
    </row>
    <row r="377" spans="1:12" ht="15">
      <c r="A377" s="31" t="s">
        <v>31</v>
      </c>
      <c r="B377" s="32">
        <v>6</v>
      </c>
      <c r="C377" s="218" t="s">
        <v>68</v>
      </c>
      <c r="D377" s="219"/>
      <c r="E377" s="219"/>
      <c r="F377" s="219"/>
      <c r="G377" s="219"/>
      <c r="H377" s="219"/>
      <c r="I377" s="219"/>
      <c r="J377" s="219"/>
      <c r="K377" s="219"/>
      <c r="L377" s="220"/>
    </row>
    <row r="378" spans="1:12" ht="15">
      <c r="A378" s="31" t="s">
        <v>39</v>
      </c>
      <c r="B378" s="32">
        <v>1</v>
      </c>
      <c r="C378" s="218" t="s">
        <v>76</v>
      </c>
      <c r="D378" s="219"/>
      <c r="E378" s="219"/>
      <c r="F378" s="219"/>
      <c r="G378" s="219"/>
      <c r="H378" s="219"/>
      <c r="I378" s="219"/>
      <c r="J378" s="219"/>
      <c r="K378" s="219"/>
      <c r="L378" s="220"/>
    </row>
    <row r="379" spans="1:12" ht="15.75" thickBot="1">
      <c r="A379" s="221" t="s">
        <v>12</v>
      </c>
      <c r="B379" s="222"/>
      <c r="C379" s="223" t="s">
        <v>69</v>
      </c>
      <c r="D379" s="224"/>
      <c r="E379" s="224"/>
      <c r="F379" s="224"/>
      <c r="G379" s="224"/>
      <c r="H379" s="224"/>
      <c r="I379" s="224"/>
      <c r="J379" s="224"/>
      <c r="K379" s="224"/>
      <c r="L379" s="225"/>
    </row>
    <row r="380" spans="1:12" ht="15">
      <c r="A380" s="31" t="s">
        <v>31</v>
      </c>
      <c r="B380" s="32">
        <v>8</v>
      </c>
      <c r="C380" s="218" t="s">
        <v>95</v>
      </c>
      <c r="D380" s="219"/>
      <c r="E380" s="219"/>
      <c r="F380" s="219"/>
      <c r="G380" s="219"/>
      <c r="H380" s="219"/>
      <c r="I380" s="219"/>
      <c r="J380" s="219"/>
      <c r="K380" s="219"/>
      <c r="L380" s="220"/>
    </row>
    <row r="381" spans="1:12" ht="15">
      <c r="A381" s="31" t="s">
        <v>39</v>
      </c>
      <c r="B381" s="32">
        <v>1</v>
      </c>
      <c r="C381" s="218" t="s">
        <v>289</v>
      </c>
      <c r="D381" s="219"/>
      <c r="E381" s="219"/>
      <c r="F381" s="219"/>
      <c r="G381" s="219"/>
      <c r="H381" s="219"/>
      <c r="I381" s="219"/>
      <c r="J381" s="219"/>
      <c r="K381" s="219"/>
      <c r="L381" s="220"/>
    </row>
    <row r="382" spans="1:12" ht="15.75" thickBot="1">
      <c r="A382" s="221" t="s">
        <v>12</v>
      </c>
      <c r="B382" s="222"/>
      <c r="C382" s="223" t="s">
        <v>98</v>
      </c>
      <c r="D382" s="224"/>
      <c r="E382" s="224"/>
      <c r="F382" s="224"/>
      <c r="G382" s="224"/>
      <c r="H382" s="224"/>
      <c r="I382" s="224"/>
      <c r="J382" s="224"/>
      <c r="K382" s="224"/>
      <c r="L382" s="225"/>
    </row>
    <row r="383" spans="1:12" ht="15">
      <c r="A383" s="226" t="s">
        <v>13</v>
      </c>
      <c r="B383" s="227"/>
      <c r="C383" s="228" t="s">
        <v>102</v>
      </c>
      <c r="D383" s="229"/>
      <c r="E383" s="229"/>
      <c r="F383" s="229"/>
      <c r="G383" s="229"/>
      <c r="H383" s="229"/>
      <c r="I383" s="229"/>
      <c r="J383" s="229"/>
      <c r="K383" s="229"/>
      <c r="L383" s="230"/>
    </row>
    <row r="384" spans="1:12" ht="15.75" thickBot="1">
      <c r="A384" s="33"/>
      <c r="B384" s="33"/>
      <c r="C384" s="231"/>
      <c r="D384" s="232"/>
      <c r="E384" s="232"/>
      <c r="F384" s="232"/>
      <c r="G384" s="232"/>
      <c r="H384" s="232"/>
      <c r="I384" s="232"/>
      <c r="J384" s="232"/>
      <c r="K384" s="232"/>
      <c r="L384" s="233"/>
    </row>
    <row r="385" spans="1:12" ht="15">
      <c r="A385" s="212" t="s">
        <v>14</v>
      </c>
      <c r="B385" s="213"/>
      <c r="C385" s="213"/>
      <c r="D385" s="214"/>
      <c r="E385" s="215" t="s">
        <v>15</v>
      </c>
      <c r="F385" s="216"/>
      <c r="G385" s="216"/>
      <c r="H385" s="217"/>
      <c r="I385" s="237" t="s">
        <v>16</v>
      </c>
      <c r="J385" s="238"/>
      <c r="K385" s="238"/>
      <c r="L385" s="239"/>
    </row>
    <row r="386" spans="1:12" ht="15">
      <c r="A386" s="240" t="s">
        <v>33</v>
      </c>
      <c r="B386" s="241"/>
      <c r="C386" s="241"/>
      <c r="D386" s="242"/>
      <c r="E386" s="243">
        <v>5520</v>
      </c>
      <c r="F386" s="244"/>
      <c r="G386" s="244"/>
      <c r="H386" s="245"/>
      <c r="I386" s="234">
        <v>5520</v>
      </c>
      <c r="J386" s="235"/>
      <c r="K386" s="235"/>
      <c r="L386" s="236"/>
    </row>
    <row r="387" spans="1:12" ht="15">
      <c r="A387" s="202" t="s">
        <v>17</v>
      </c>
      <c r="B387" s="203"/>
      <c r="C387" s="203"/>
      <c r="D387" s="203"/>
      <c r="E387" s="121"/>
      <c r="F387" s="121"/>
      <c r="G387" s="121"/>
      <c r="H387" s="81">
        <v>2018</v>
      </c>
      <c r="I387" s="81">
        <v>2019</v>
      </c>
      <c r="J387" s="81">
        <v>2020</v>
      </c>
      <c r="K387" s="81">
        <v>2021</v>
      </c>
      <c r="L387" s="122" t="s">
        <v>18</v>
      </c>
    </row>
    <row r="388" spans="1:12" ht="15">
      <c r="A388" s="204" t="s">
        <v>19</v>
      </c>
      <c r="B388" s="205"/>
      <c r="C388" s="205"/>
      <c r="D388" s="24"/>
      <c r="E388" s="25"/>
      <c r="F388" s="25"/>
      <c r="G388" s="25"/>
      <c r="H388" s="26">
        <f>H390+H394+H398+H402+H406+H410+H414+H418+H422+H426+H430+H434+H438+H442</f>
        <v>3919300</v>
      </c>
      <c r="I388" s="26">
        <f>I390+I394+I398+I402+I406+I410+I414+I418+I422+I426+I430+I434+I438+I442</f>
        <v>4108950</v>
      </c>
      <c r="J388" s="26">
        <f>J390+J394+J398+J402+J406+J410+J414+J418+J422+J426+J430+J434+J438+J442</f>
        <v>4495000</v>
      </c>
      <c r="K388" s="26">
        <f>K390+K394+K398+K402+K406+K410+K414+K418+K422+K426+K430+K434+K438+K442</f>
        <v>4631600</v>
      </c>
      <c r="L388" s="26">
        <f>L390+L394+L398+L402+L406+L410+L414+L418+L422+L426+L430+L434+L438+L442</f>
        <v>17154850</v>
      </c>
    </row>
    <row r="389" spans="1:12" ht="30.75">
      <c r="A389" s="43" t="s">
        <v>42</v>
      </c>
      <c r="B389" s="44" t="s">
        <v>23</v>
      </c>
      <c r="C389" s="206" t="s">
        <v>265</v>
      </c>
      <c r="D389" s="207"/>
      <c r="E389" s="208"/>
      <c r="F389" s="45" t="s">
        <v>274</v>
      </c>
      <c r="G389" s="46" t="s">
        <v>24</v>
      </c>
      <c r="H389" s="47">
        <v>3</v>
      </c>
      <c r="I389" s="47">
        <v>4</v>
      </c>
      <c r="J389" s="47">
        <v>4</v>
      </c>
      <c r="K389" s="47">
        <v>4</v>
      </c>
      <c r="L389" s="48">
        <f>SUM(H389:K389)</f>
        <v>15</v>
      </c>
    </row>
    <row r="390" spans="1:12" ht="15.75" thickBot="1">
      <c r="A390" s="49"/>
      <c r="B390" s="50" t="s">
        <v>26</v>
      </c>
      <c r="C390" s="196" t="s">
        <v>96</v>
      </c>
      <c r="D390" s="197"/>
      <c r="E390" s="198"/>
      <c r="F390" s="55" t="s">
        <v>277</v>
      </c>
      <c r="G390" s="51" t="s">
        <v>25</v>
      </c>
      <c r="H390" s="52">
        <v>5000</v>
      </c>
      <c r="I390" s="53">
        <v>6000</v>
      </c>
      <c r="J390" s="52">
        <v>7000</v>
      </c>
      <c r="K390" s="53">
        <v>8000</v>
      </c>
      <c r="L390" s="54">
        <f>SUM(H390:K390)</f>
        <v>26000</v>
      </c>
    </row>
    <row r="391" spans="1:12" ht="15">
      <c r="A391" s="49"/>
      <c r="B391" s="44" t="s">
        <v>28</v>
      </c>
      <c r="C391" s="196" t="s">
        <v>97</v>
      </c>
      <c r="D391" s="197"/>
      <c r="E391" s="198"/>
      <c r="F391" s="55"/>
      <c r="G391" s="56"/>
      <c r="H391" s="57"/>
      <c r="I391" s="58"/>
      <c r="J391" s="57"/>
      <c r="K391" s="58"/>
      <c r="L391" s="59"/>
    </row>
    <row r="392" spans="1:12" ht="15.75" thickBot="1">
      <c r="A392" s="60"/>
      <c r="B392" s="50" t="s">
        <v>29</v>
      </c>
      <c r="C392" s="199" t="s">
        <v>98</v>
      </c>
      <c r="D392" s="200"/>
      <c r="E392" s="201"/>
      <c r="F392" s="61"/>
      <c r="G392" s="62"/>
      <c r="H392" s="63"/>
      <c r="I392" s="64"/>
      <c r="J392" s="63"/>
      <c r="K392" s="64"/>
      <c r="L392" s="65"/>
    </row>
    <row r="393" spans="1:12" ht="30.75">
      <c r="A393" s="43" t="s">
        <v>42</v>
      </c>
      <c r="B393" s="44" t="s">
        <v>23</v>
      </c>
      <c r="C393" s="206" t="s">
        <v>267</v>
      </c>
      <c r="D393" s="207"/>
      <c r="E393" s="208"/>
      <c r="F393" s="45" t="s">
        <v>274</v>
      </c>
      <c r="G393" s="46" t="s">
        <v>24</v>
      </c>
      <c r="H393" s="47">
        <v>3</v>
      </c>
      <c r="I393" s="47">
        <v>4</v>
      </c>
      <c r="J393" s="47">
        <v>4</v>
      </c>
      <c r="K393" s="47">
        <v>4</v>
      </c>
      <c r="L393" s="48">
        <f>SUM(H393:K393)</f>
        <v>15</v>
      </c>
    </row>
    <row r="394" spans="1:12" ht="15.75" thickBot="1">
      <c r="A394" s="49"/>
      <c r="B394" s="50" t="s">
        <v>26</v>
      </c>
      <c r="C394" s="196" t="s">
        <v>96</v>
      </c>
      <c r="D394" s="197"/>
      <c r="E394" s="198"/>
      <c r="F394" s="55" t="s">
        <v>277</v>
      </c>
      <c r="G394" s="51" t="s">
        <v>25</v>
      </c>
      <c r="H394" s="52">
        <v>30000</v>
      </c>
      <c r="I394" s="53">
        <v>35000</v>
      </c>
      <c r="J394" s="52">
        <v>40000</v>
      </c>
      <c r="K394" s="53">
        <v>45000</v>
      </c>
      <c r="L394" s="54">
        <f>SUM(H394:K394)</f>
        <v>150000</v>
      </c>
    </row>
    <row r="395" spans="1:12" ht="15">
      <c r="A395" s="49"/>
      <c r="B395" s="44" t="s">
        <v>28</v>
      </c>
      <c r="C395" s="196" t="s">
        <v>97</v>
      </c>
      <c r="D395" s="197"/>
      <c r="E395" s="198"/>
      <c r="F395" s="55"/>
      <c r="G395" s="56"/>
      <c r="H395" s="57"/>
      <c r="I395" s="58"/>
      <c r="J395" s="57"/>
      <c r="K395" s="58"/>
      <c r="L395" s="59"/>
    </row>
    <row r="396" spans="1:12" ht="15.75" thickBot="1">
      <c r="A396" s="60"/>
      <c r="B396" s="50" t="s">
        <v>29</v>
      </c>
      <c r="C396" s="199" t="s">
        <v>98</v>
      </c>
      <c r="D396" s="200"/>
      <c r="E396" s="201"/>
      <c r="F396" s="61"/>
      <c r="G396" s="62"/>
      <c r="H396" s="63"/>
      <c r="I396" s="64"/>
      <c r="J396" s="63"/>
      <c r="K396" s="64"/>
      <c r="L396" s="65"/>
    </row>
    <row r="397" spans="1:12" ht="30.75">
      <c r="A397" s="43" t="s">
        <v>42</v>
      </c>
      <c r="B397" s="44" t="s">
        <v>23</v>
      </c>
      <c r="C397" s="206" t="s">
        <v>266</v>
      </c>
      <c r="D397" s="207"/>
      <c r="E397" s="208"/>
      <c r="F397" s="45" t="s">
        <v>274</v>
      </c>
      <c r="G397" s="46" t="s">
        <v>24</v>
      </c>
      <c r="H397" s="47">
        <v>3</v>
      </c>
      <c r="I397" s="47">
        <v>4</v>
      </c>
      <c r="J397" s="47">
        <v>4</v>
      </c>
      <c r="K397" s="47">
        <v>4</v>
      </c>
      <c r="L397" s="48">
        <f>SUM(H397:K397)</f>
        <v>15</v>
      </c>
    </row>
    <row r="398" spans="1:12" ht="15.75" thickBot="1">
      <c r="A398" s="49"/>
      <c r="B398" s="50" t="s">
        <v>26</v>
      </c>
      <c r="C398" s="196" t="s">
        <v>96</v>
      </c>
      <c r="D398" s="197"/>
      <c r="E398" s="198"/>
      <c r="F398" s="55" t="s">
        <v>278</v>
      </c>
      <c r="G398" s="51" t="s">
        <v>25</v>
      </c>
      <c r="H398" s="52">
        <v>50000</v>
      </c>
      <c r="I398" s="53">
        <v>50000</v>
      </c>
      <c r="J398" s="52">
        <v>50000</v>
      </c>
      <c r="K398" s="53">
        <v>50000</v>
      </c>
      <c r="L398" s="54">
        <f>SUM(H398:K398)</f>
        <v>200000</v>
      </c>
    </row>
    <row r="399" spans="1:12" ht="15">
      <c r="A399" s="49"/>
      <c r="B399" s="44" t="s">
        <v>28</v>
      </c>
      <c r="C399" s="196" t="s">
        <v>97</v>
      </c>
      <c r="D399" s="197"/>
      <c r="E399" s="198"/>
      <c r="F399" s="55"/>
      <c r="G399" s="56"/>
      <c r="H399" s="57"/>
      <c r="I399" s="58"/>
      <c r="J399" s="57"/>
      <c r="K399" s="58"/>
      <c r="L399" s="59"/>
    </row>
    <row r="400" spans="1:12" ht="15.75" thickBot="1">
      <c r="A400" s="60"/>
      <c r="B400" s="50" t="s">
        <v>29</v>
      </c>
      <c r="C400" s="199" t="s">
        <v>98</v>
      </c>
      <c r="D400" s="200"/>
      <c r="E400" s="201"/>
      <c r="F400" s="61"/>
      <c r="G400" s="62"/>
      <c r="H400" s="63"/>
      <c r="I400" s="64"/>
      <c r="J400" s="63"/>
      <c r="K400" s="64"/>
      <c r="L400" s="65"/>
    </row>
    <row r="401" spans="1:12" ht="30.75">
      <c r="A401" s="43" t="s">
        <v>34</v>
      </c>
      <c r="B401" s="44" t="s">
        <v>23</v>
      </c>
      <c r="C401" s="206" t="s">
        <v>268</v>
      </c>
      <c r="D401" s="207"/>
      <c r="E401" s="208"/>
      <c r="F401" s="45" t="s">
        <v>274</v>
      </c>
      <c r="G401" s="46" t="s">
        <v>24</v>
      </c>
      <c r="H401" s="47">
        <v>1</v>
      </c>
      <c r="I401" s="47">
        <v>1</v>
      </c>
      <c r="J401" s="47">
        <v>1</v>
      </c>
      <c r="K401" s="47">
        <v>1</v>
      </c>
      <c r="L401" s="48">
        <f>SUM(H401:K401)</f>
        <v>4</v>
      </c>
    </row>
    <row r="402" spans="1:12" ht="15.75" thickBot="1">
      <c r="A402" s="49"/>
      <c r="B402" s="50" t="s">
        <v>26</v>
      </c>
      <c r="C402" s="196" t="s">
        <v>96</v>
      </c>
      <c r="D402" s="197"/>
      <c r="E402" s="198"/>
      <c r="F402" s="55" t="s">
        <v>277</v>
      </c>
      <c r="G402" s="51" t="s">
        <v>25</v>
      </c>
      <c r="H402" s="52">
        <v>2600000</v>
      </c>
      <c r="I402" s="53">
        <v>2700000</v>
      </c>
      <c r="J402" s="52">
        <v>3000000</v>
      </c>
      <c r="K402" s="53">
        <v>3050000</v>
      </c>
      <c r="L402" s="54">
        <f>SUM(H402:K402)</f>
        <v>11350000</v>
      </c>
    </row>
    <row r="403" spans="1:12" ht="15">
      <c r="A403" s="49"/>
      <c r="B403" s="44" t="s">
        <v>28</v>
      </c>
      <c r="C403" s="196" t="s">
        <v>97</v>
      </c>
      <c r="D403" s="197"/>
      <c r="E403" s="198"/>
      <c r="F403" s="55"/>
      <c r="G403" s="56"/>
      <c r="H403" s="57"/>
      <c r="I403" s="58"/>
      <c r="J403" s="57"/>
      <c r="K403" s="58"/>
      <c r="L403" s="59"/>
    </row>
    <row r="404" spans="1:12" ht="15.75" thickBot="1">
      <c r="A404" s="60"/>
      <c r="B404" s="50" t="s">
        <v>29</v>
      </c>
      <c r="C404" s="199" t="s">
        <v>98</v>
      </c>
      <c r="D404" s="200"/>
      <c r="E404" s="201"/>
      <c r="F404" s="61"/>
      <c r="G404" s="62"/>
      <c r="H404" s="63"/>
      <c r="I404" s="64"/>
      <c r="J404" s="63"/>
      <c r="K404" s="64"/>
      <c r="L404" s="65"/>
    </row>
    <row r="405" spans="1:12" ht="30.75">
      <c r="A405" s="43" t="s">
        <v>34</v>
      </c>
      <c r="B405" s="44" t="s">
        <v>23</v>
      </c>
      <c r="C405" s="206" t="s">
        <v>172</v>
      </c>
      <c r="D405" s="207"/>
      <c r="E405" s="208"/>
      <c r="F405" s="45" t="s">
        <v>274</v>
      </c>
      <c r="G405" s="46" t="s">
        <v>24</v>
      </c>
      <c r="H405" s="47">
        <v>1</v>
      </c>
      <c r="I405" s="47">
        <v>1</v>
      </c>
      <c r="J405" s="47">
        <v>1</v>
      </c>
      <c r="K405" s="47">
        <v>1</v>
      </c>
      <c r="L405" s="48">
        <f>SUM(H405:K405)</f>
        <v>4</v>
      </c>
    </row>
    <row r="406" spans="1:12" ht="15.75" thickBot="1">
      <c r="A406" s="49"/>
      <c r="B406" s="50" t="s">
        <v>26</v>
      </c>
      <c r="C406" s="196" t="s">
        <v>96</v>
      </c>
      <c r="D406" s="197"/>
      <c r="E406" s="198"/>
      <c r="F406" s="55" t="s">
        <v>275</v>
      </c>
      <c r="G406" s="51" t="s">
        <v>25</v>
      </c>
      <c r="H406" s="52">
        <v>213000</v>
      </c>
      <c r="I406" s="53">
        <v>225800</v>
      </c>
      <c r="J406" s="52">
        <v>239400</v>
      </c>
      <c r="K406" s="53">
        <v>252700</v>
      </c>
      <c r="L406" s="54">
        <f>SUM(H406:K406)</f>
        <v>930900</v>
      </c>
    </row>
    <row r="407" spans="1:12" ht="15">
      <c r="A407" s="49"/>
      <c r="B407" s="44" t="s">
        <v>28</v>
      </c>
      <c r="C407" s="196" t="s">
        <v>97</v>
      </c>
      <c r="D407" s="197"/>
      <c r="E407" s="198"/>
      <c r="F407" s="55"/>
      <c r="G407" s="56"/>
      <c r="H407" s="57"/>
      <c r="I407" s="58"/>
      <c r="J407" s="57"/>
      <c r="K407" s="58"/>
      <c r="L407" s="59"/>
    </row>
    <row r="408" spans="1:12" ht="15.75" thickBot="1">
      <c r="A408" s="60"/>
      <c r="B408" s="50" t="s">
        <v>29</v>
      </c>
      <c r="C408" s="199" t="s">
        <v>104</v>
      </c>
      <c r="D408" s="200"/>
      <c r="E408" s="201"/>
      <c r="F408" s="61"/>
      <c r="G408" s="62"/>
      <c r="H408" s="63"/>
      <c r="I408" s="64"/>
      <c r="J408" s="63"/>
      <c r="K408" s="64"/>
      <c r="L408" s="65"/>
    </row>
    <row r="409" spans="1:12" ht="30.75">
      <c r="A409" s="43" t="s">
        <v>34</v>
      </c>
      <c r="B409" s="44" t="s">
        <v>23</v>
      </c>
      <c r="C409" s="206" t="s">
        <v>269</v>
      </c>
      <c r="D409" s="207"/>
      <c r="E409" s="208"/>
      <c r="F409" s="45" t="s">
        <v>274</v>
      </c>
      <c r="G409" s="46" t="s">
        <v>24</v>
      </c>
      <c r="H409" s="47">
        <v>2</v>
      </c>
      <c r="I409" s="47">
        <v>2</v>
      </c>
      <c r="J409" s="47">
        <v>2</v>
      </c>
      <c r="K409" s="47">
        <v>2</v>
      </c>
      <c r="L409" s="48">
        <f>SUM(H409:K409)</f>
        <v>8</v>
      </c>
    </row>
    <row r="410" spans="1:12" ht="15.75" thickBot="1">
      <c r="A410" s="49"/>
      <c r="B410" s="50" t="s">
        <v>26</v>
      </c>
      <c r="C410" s="196" t="s">
        <v>96</v>
      </c>
      <c r="D410" s="197"/>
      <c r="E410" s="198"/>
      <c r="F410" s="55" t="s">
        <v>275</v>
      </c>
      <c r="G410" s="51" t="s">
        <v>25</v>
      </c>
      <c r="H410" s="52">
        <v>180800</v>
      </c>
      <c r="I410" s="53">
        <v>191600</v>
      </c>
      <c r="J410" s="52">
        <v>203000</v>
      </c>
      <c r="K410" s="53">
        <v>215200</v>
      </c>
      <c r="L410" s="54">
        <f>SUM(H410:K410)</f>
        <v>790600</v>
      </c>
    </row>
    <row r="411" spans="1:12" ht="15">
      <c r="A411" s="49"/>
      <c r="B411" s="44" t="s">
        <v>28</v>
      </c>
      <c r="C411" s="196" t="s">
        <v>99</v>
      </c>
      <c r="D411" s="197"/>
      <c r="E411" s="198"/>
      <c r="F411" s="55" t="s">
        <v>279</v>
      </c>
      <c r="G411" s="56"/>
      <c r="H411" s="57"/>
      <c r="I411" s="58"/>
      <c r="J411" s="57"/>
      <c r="K411" s="58"/>
      <c r="L411" s="59"/>
    </row>
    <row r="412" spans="1:12" ht="15.75" thickBot="1">
      <c r="A412" s="60"/>
      <c r="B412" s="50" t="s">
        <v>29</v>
      </c>
      <c r="C412" s="199" t="s">
        <v>105</v>
      </c>
      <c r="D412" s="200"/>
      <c r="E412" s="201"/>
      <c r="F412" s="61"/>
      <c r="G412" s="62"/>
      <c r="H412" s="63"/>
      <c r="I412" s="64"/>
      <c r="J412" s="63"/>
      <c r="K412" s="64"/>
      <c r="L412" s="65"/>
    </row>
    <row r="413" spans="1:12" ht="30.75">
      <c r="A413" s="43" t="s">
        <v>34</v>
      </c>
      <c r="B413" s="44" t="s">
        <v>23</v>
      </c>
      <c r="C413" s="206" t="s">
        <v>270</v>
      </c>
      <c r="D413" s="207"/>
      <c r="E413" s="208"/>
      <c r="F413" s="45" t="s">
        <v>274</v>
      </c>
      <c r="G413" s="46" t="s">
        <v>24</v>
      </c>
      <c r="H413" s="47">
        <v>1</v>
      </c>
      <c r="I413" s="47">
        <v>1</v>
      </c>
      <c r="J413" s="47">
        <v>1</v>
      </c>
      <c r="K413" s="47">
        <v>1</v>
      </c>
      <c r="L413" s="48">
        <f>SUM(H413:K413)</f>
        <v>4</v>
      </c>
    </row>
    <row r="414" spans="1:12" ht="15.75" thickBot="1">
      <c r="A414" s="49"/>
      <c r="B414" s="50" t="s">
        <v>26</v>
      </c>
      <c r="C414" s="196" t="s">
        <v>96</v>
      </c>
      <c r="D414" s="197"/>
      <c r="E414" s="198"/>
      <c r="F414" s="55" t="s">
        <v>280</v>
      </c>
      <c r="G414" s="51" t="s">
        <v>25</v>
      </c>
      <c r="H414" s="52">
        <v>70000</v>
      </c>
      <c r="I414" s="53">
        <v>80000</v>
      </c>
      <c r="J414" s="52">
        <v>90000</v>
      </c>
      <c r="K414" s="53">
        <v>100000</v>
      </c>
      <c r="L414" s="54">
        <f>SUM(H414:K414)</f>
        <v>340000</v>
      </c>
    </row>
    <row r="415" spans="1:12" ht="15">
      <c r="A415" s="49"/>
      <c r="B415" s="44" t="s">
        <v>28</v>
      </c>
      <c r="C415" s="196" t="s">
        <v>97</v>
      </c>
      <c r="D415" s="197"/>
      <c r="E415" s="198"/>
      <c r="F415" s="55" t="s">
        <v>281</v>
      </c>
      <c r="G415" s="56"/>
      <c r="H415" s="57"/>
      <c r="I415" s="58"/>
      <c r="J415" s="57"/>
      <c r="K415" s="58"/>
      <c r="L415" s="59"/>
    </row>
    <row r="416" spans="1:12" ht="15.75" thickBot="1">
      <c r="A416" s="60"/>
      <c r="B416" s="50" t="s">
        <v>29</v>
      </c>
      <c r="C416" s="199" t="s">
        <v>106</v>
      </c>
      <c r="D416" s="200"/>
      <c r="E416" s="201"/>
      <c r="F416" s="61"/>
      <c r="G416" s="62"/>
      <c r="H416" s="63"/>
      <c r="I416" s="64"/>
      <c r="J416" s="63"/>
      <c r="K416" s="64"/>
      <c r="L416" s="65"/>
    </row>
    <row r="417" spans="1:12" ht="30.75">
      <c r="A417" s="43" t="s">
        <v>34</v>
      </c>
      <c r="B417" s="44" t="s">
        <v>23</v>
      </c>
      <c r="C417" s="206" t="s">
        <v>173</v>
      </c>
      <c r="D417" s="207"/>
      <c r="E417" s="208"/>
      <c r="F417" s="45" t="s">
        <v>274</v>
      </c>
      <c r="G417" s="46" t="s">
        <v>24</v>
      </c>
      <c r="H417" s="47">
        <v>1</v>
      </c>
      <c r="I417" s="47">
        <v>1</v>
      </c>
      <c r="J417" s="47">
        <v>1</v>
      </c>
      <c r="K417" s="47">
        <v>1</v>
      </c>
      <c r="L417" s="48">
        <f>SUM(H417:K417)</f>
        <v>4</v>
      </c>
    </row>
    <row r="418" spans="1:12" ht="15.75" thickBot="1">
      <c r="A418" s="49"/>
      <c r="B418" s="50" t="s">
        <v>26</v>
      </c>
      <c r="C418" s="196" t="s">
        <v>96</v>
      </c>
      <c r="D418" s="197"/>
      <c r="E418" s="198"/>
      <c r="F418" s="55" t="s">
        <v>282</v>
      </c>
      <c r="G418" s="51" t="s">
        <v>25</v>
      </c>
      <c r="H418" s="52">
        <v>250000</v>
      </c>
      <c r="I418" s="53">
        <v>260000</v>
      </c>
      <c r="J418" s="52">
        <v>270000</v>
      </c>
      <c r="K418" s="53">
        <v>280000</v>
      </c>
      <c r="L418" s="54">
        <f>SUM(H418:K418)</f>
        <v>1060000</v>
      </c>
    </row>
    <row r="419" spans="1:12" ht="15">
      <c r="A419" s="49"/>
      <c r="B419" s="44" t="s">
        <v>28</v>
      </c>
      <c r="C419" s="196" t="s">
        <v>100</v>
      </c>
      <c r="D419" s="197"/>
      <c r="E419" s="198"/>
      <c r="F419" s="55"/>
      <c r="G419" s="56"/>
      <c r="H419" s="57"/>
      <c r="I419" s="58"/>
      <c r="J419" s="57"/>
      <c r="K419" s="58"/>
      <c r="L419" s="59"/>
    </row>
    <row r="420" spans="1:12" ht="15.75" thickBot="1">
      <c r="A420" s="60"/>
      <c r="B420" s="50" t="s">
        <v>29</v>
      </c>
      <c r="C420" s="199" t="s">
        <v>98</v>
      </c>
      <c r="D420" s="200"/>
      <c r="E420" s="201"/>
      <c r="F420" s="61"/>
      <c r="G420" s="62"/>
      <c r="H420" s="63"/>
      <c r="I420" s="64"/>
      <c r="J420" s="63"/>
      <c r="K420" s="64"/>
      <c r="L420" s="65"/>
    </row>
    <row r="421" spans="1:12" ht="30.75">
      <c r="A421" s="43" t="s">
        <v>159</v>
      </c>
      <c r="B421" s="44" t="s">
        <v>23</v>
      </c>
      <c r="C421" s="206" t="s">
        <v>271</v>
      </c>
      <c r="D421" s="207"/>
      <c r="E421" s="208"/>
      <c r="F421" s="45" t="s">
        <v>274</v>
      </c>
      <c r="G421" s="46" t="s">
        <v>24</v>
      </c>
      <c r="H421" s="47">
        <v>1</v>
      </c>
      <c r="I421" s="47">
        <v>1</v>
      </c>
      <c r="J421" s="47">
        <v>1</v>
      </c>
      <c r="K421" s="47">
        <v>1</v>
      </c>
      <c r="L421" s="48">
        <f>SUM(H421:K421)</f>
        <v>4</v>
      </c>
    </row>
    <row r="422" spans="1:12" ht="15.75" thickBot="1">
      <c r="A422" s="49"/>
      <c r="B422" s="50" t="s">
        <v>26</v>
      </c>
      <c r="C422" s="196" t="s">
        <v>96</v>
      </c>
      <c r="D422" s="197"/>
      <c r="E422" s="198"/>
      <c r="F422" s="55" t="s">
        <v>283</v>
      </c>
      <c r="G422" s="51" t="s">
        <v>25</v>
      </c>
      <c r="H422" s="52">
        <v>50000</v>
      </c>
      <c r="I422" s="53">
        <v>55000</v>
      </c>
      <c r="J422" s="52">
        <v>60000</v>
      </c>
      <c r="K422" s="53">
        <v>65000</v>
      </c>
      <c r="L422" s="54">
        <f>SUM(H422:K422)</f>
        <v>230000</v>
      </c>
    </row>
    <row r="423" spans="1:12" ht="15">
      <c r="A423" s="49"/>
      <c r="B423" s="44" t="s">
        <v>28</v>
      </c>
      <c r="C423" s="196" t="s">
        <v>174</v>
      </c>
      <c r="D423" s="197"/>
      <c r="E423" s="198"/>
      <c r="F423" s="55"/>
      <c r="G423" s="56"/>
      <c r="H423" s="57"/>
      <c r="I423" s="58"/>
      <c r="J423" s="57"/>
      <c r="K423" s="58"/>
      <c r="L423" s="59"/>
    </row>
    <row r="424" spans="1:12" ht="15.75" thickBot="1">
      <c r="A424" s="60"/>
      <c r="B424" s="50" t="s">
        <v>29</v>
      </c>
      <c r="C424" s="199" t="s">
        <v>107</v>
      </c>
      <c r="D424" s="200"/>
      <c r="E424" s="201"/>
      <c r="F424" s="61"/>
      <c r="G424" s="62"/>
      <c r="H424" s="63"/>
      <c r="I424" s="64"/>
      <c r="J424" s="63"/>
      <c r="K424" s="64"/>
      <c r="L424" s="65"/>
    </row>
    <row r="425" spans="1:12" ht="30.75">
      <c r="A425" s="84" t="s">
        <v>34</v>
      </c>
      <c r="B425" s="79" t="s">
        <v>23</v>
      </c>
      <c r="C425" s="268" t="s">
        <v>272</v>
      </c>
      <c r="D425" s="268"/>
      <c r="E425" s="268"/>
      <c r="F425" s="45" t="s">
        <v>274</v>
      </c>
      <c r="G425" s="46" t="s">
        <v>24</v>
      </c>
      <c r="H425" s="47">
        <v>1</v>
      </c>
      <c r="I425" s="47">
        <v>1</v>
      </c>
      <c r="J425" s="47">
        <v>1</v>
      </c>
      <c r="K425" s="47">
        <v>1</v>
      </c>
      <c r="L425" s="48">
        <f>SUM(H425:K425)</f>
        <v>4</v>
      </c>
    </row>
    <row r="426" spans="1:12" ht="15">
      <c r="A426" s="87"/>
      <c r="B426" s="89" t="s">
        <v>26</v>
      </c>
      <c r="C426" s="269" t="s">
        <v>96</v>
      </c>
      <c r="D426" s="269"/>
      <c r="E426" s="269"/>
      <c r="F426" s="95" t="s">
        <v>276</v>
      </c>
      <c r="G426" s="51" t="s">
        <v>25</v>
      </c>
      <c r="H426" s="52">
        <v>100000</v>
      </c>
      <c r="I426" s="53">
        <v>110000</v>
      </c>
      <c r="J426" s="52">
        <v>115000</v>
      </c>
      <c r="K426" s="53">
        <v>120000</v>
      </c>
      <c r="L426" s="54">
        <f>SUM(H426:K426)</f>
        <v>445000</v>
      </c>
    </row>
    <row r="427" spans="1:12" ht="15">
      <c r="A427" s="49"/>
      <c r="B427" s="44" t="s">
        <v>28</v>
      </c>
      <c r="C427" s="325" t="s">
        <v>97</v>
      </c>
      <c r="D427" s="326"/>
      <c r="E427" s="327"/>
      <c r="F427" s="55"/>
      <c r="G427" s="56"/>
      <c r="H427" s="57"/>
      <c r="I427" s="58"/>
      <c r="J427" s="57"/>
      <c r="K427" s="58"/>
      <c r="L427" s="59"/>
    </row>
    <row r="428" spans="1:12" ht="15.75" thickBot="1">
      <c r="A428" s="60"/>
      <c r="B428" s="50" t="s">
        <v>29</v>
      </c>
      <c r="C428" s="199" t="s">
        <v>108</v>
      </c>
      <c r="D428" s="200"/>
      <c r="E428" s="201"/>
      <c r="F428" s="61"/>
      <c r="G428" s="62"/>
      <c r="H428" s="63"/>
      <c r="I428" s="64"/>
      <c r="J428" s="63"/>
      <c r="K428" s="64"/>
      <c r="L428" s="65"/>
    </row>
    <row r="429" spans="1:12" ht="30.75">
      <c r="A429" s="43" t="s">
        <v>34</v>
      </c>
      <c r="B429" s="44" t="s">
        <v>23</v>
      </c>
      <c r="C429" s="206" t="s">
        <v>273</v>
      </c>
      <c r="D429" s="207"/>
      <c r="E429" s="208"/>
      <c r="F429" s="66" t="s">
        <v>274</v>
      </c>
      <c r="G429" s="46" t="s">
        <v>24</v>
      </c>
      <c r="H429" s="47">
        <v>1</v>
      </c>
      <c r="I429" s="47">
        <v>1</v>
      </c>
      <c r="J429" s="47">
        <v>1</v>
      </c>
      <c r="K429" s="47">
        <v>1</v>
      </c>
      <c r="L429" s="48">
        <f>SUM(H429:K429)</f>
        <v>4</v>
      </c>
    </row>
    <row r="430" spans="1:12" ht="15.75" thickBot="1">
      <c r="A430" s="49"/>
      <c r="B430" s="50" t="s">
        <v>26</v>
      </c>
      <c r="C430" s="196" t="s">
        <v>96</v>
      </c>
      <c r="D430" s="197"/>
      <c r="E430" s="198"/>
      <c r="F430" s="55" t="s">
        <v>275</v>
      </c>
      <c r="G430" s="51" t="s">
        <v>25</v>
      </c>
      <c r="H430" s="52">
        <v>500</v>
      </c>
      <c r="I430" s="53">
        <v>550</v>
      </c>
      <c r="J430" s="52">
        <v>600</v>
      </c>
      <c r="K430" s="53">
        <v>700</v>
      </c>
      <c r="L430" s="54">
        <f>SUM(H430:K430)</f>
        <v>2350</v>
      </c>
    </row>
    <row r="431" spans="1:12" ht="15">
      <c r="A431" s="49"/>
      <c r="B431" s="44" t="s">
        <v>28</v>
      </c>
      <c r="C431" s="196" t="s">
        <v>97</v>
      </c>
      <c r="D431" s="197"/>
      <c r="E431" s="198"/>
      <c r="F431" s="55" t="s">
        <v>284</v>
      </c>
      <c r="G431" s="56"/>
      <c r="H431" s="57"/>
      <c r="I431" s="58"/>
      <c r="J431" s="57"/>
      <c r="K431" s="58"/>
      <c r="L431" s="59"/>
    </row>
    <row r="432" spans="1:12" ht="15.75" thickBot="1">
      <c r="A432" s="60"/>
      <c r="B432" s="50" t="s">
        <v>29</v>
      </c>
      <c r="C432" s="199" t="s">
        <v>109</v>
      </c>
      <c r="D432" s="200"/>
      <c r="E432" s="201"/>
      <c r="F432" s="61" t="s">
        <v>279</v>
      </c>
      <c r="G432" s="62"/>
      <c r="H432" s="63"/>
      <c r="I432" s="64"/>
      <c r="J432" s="63"/>
      <c r="K432" s="64"/>
      <c r="L432" s="65"/>
    </row>
    <row r="433" spans="1:12" ht="30.75">
      <c r="A433" s="43" t="s">
        <v>34</v>
      </c>
      <c r="B433" s="44" t="s">
        <v>23</v>
      </c>
      <c r="C433" s="206" t="s">
        <v>285</v>
      </c>
      <c r="D433" s="207"/>
      <c r="E433" s="208"/>
      <c r="F433" s="66" t="s">
        <v>274</v>
      </c>
      <c r="G433" s="46" t="s">
        <v>24</v>
      </c>
      <c r="H433" s="47">
        <v>1</v>
      </c>
      <c r="I433" s="47">
        <v>1</v>
      </c>
      <c r="J433" s="47">
        <v>1</v>
      </c>
      <c r="K433" s="47">
        <v>1</v>
      </c>
      <c r="L433" s="48">
        <f>SUM(H433:K433)</f>
        <v>4</v>
      </c>
    </row>
    <row r="434" spans="1:12" ht="15.75" thickBot="1">
      <c r="A434" s="49"/>
      <c r="B434" s="50" t="s">
        <v>26</v>
      </c>
      <c r="C434" s="196" t="s">
        <v>96</v>
      </c>
      <c r="D434" s="197"/>
      <c r="E434" s="198"/>
      <c r="F434" s="55" t="s">
        <v>286</v>
      </c>
      <c r="G434" s="51" t="s">
        <v>25</v>
      </c>
      <c r="H434" s="52">
        <v>20000</v>
      </c>
      <c r="I434" s="53">
        <v>25000</v>
      </c>
      <c r="J434" s="52">
        <v>30000</v>
      </c>
      <c r="K434" s="53">
        <v>35000</v>
      </c>
      <c r="L434" s="54">
        <f>SUM(H434:K434)</f>
        <v>110000</v>
      </c>
    </row>
    <row r="435" spans="1:12" ht="15">
      <c r="A435" s="49"/>
      <c r="B435" s="44" t="s">
        <v>28</v>
      </c>
      <c r="C435" s="196" t="s">
        <v>97</v>
      </c>
      <c r="D435" s="197"/>
      <c r="E435" s="198"/>
      <c r="F435" s="55"/>
      <c r="G435" s="56"/>
      <c r="H435" s="57"/>
      <c r="I435" s="58"/>
      <c r="J435" s="57"/>
      <c r="K435" s="58"/>
      <c r="L435" s="59"/>
    </row>
    <row r="436" spans="1:12" ht="15.75" thickBot="1">
      <c r="A436" s="60"/>
      <c r="B436" s="50" t="s">
        <v>29</v>
      </c>
      <c r="C436" s="199" t="s">
        <v>110</v>
      </c>
      <c r="D436" s="200"/>
      <c r="E436" s="201"/>
      <c r="F436" s="61"/>
      <c r="G436" s="62"/>
      <c r="H436" s="63"/>
      <c r="I436" s="64"/>
      <c r="J436" s="63"/>
      <c r="K436" s="64"/>
      <c r="L436" s="65"/>
    </row>
    <row r="437" spans="1:12" ht="30.75">
      <c r="A437" s="43" t="s">
        <v>34</v>
      </c>
      <c r="B437" s="44" t="s">
        <v>23</v>
      </c>
      <c r="C437" s="206" t="s">
        <v>287</v>
      </c>
      <c r="D437" s="207"/>
      <c r="E437" s="208"/>
      <c r="F437" s="66" t="s">
        <v>274</v>
      </c>
      <c r="G437" s="46" t="s">
        <v>24</v>
      </c>
      <c r="H437" s="47">
        <v>1</v>
      </c>
      <c r="I437" s="47">
        <v>1</v>
      </c>
      <c r="J437" s="47">
        <v>1</v>
      </c>
      <c r="K437" s="47">
        <v>1</v>
      </c>
      <c r="L437" s="48">
        <f>SUM(H437:K437)</f>
        <v>4</v>
      </c>
    </row>
    <row r="438" spans="1:12" ht="15.75" thickBot="1">
      <c r="A438" s="49"/>
      <c r="B438" s="50" t="s">
        <v>26</v>
      </c>
      <c r="C438" s="196" t="s">
        <v>96</v>
      </c>
      <c r="D438" s="197"/>
      <c r="E438" s="198"/>
      <c r="F438" s="55" t="s">
        <v>277</v>
      </c>
      <c r="G438" s="51" t="s">
        <v>25</v>
      </c>
      <c r="H438" s="52">
        <v>250000</v>
      </c>
      <c r="I438" s="53">
        <v>260000</v>
      </c>
      <c r="J438" s="52">
        <v>270000</v>
      </c>
      <c r="K438" s="53">
        <v>280000</v>
      </c>
      <c r="L438" s="54">
        <f>SUM(H438:K438)</f>
        <v>1060000</v>
      </c>
    </row>
    <row r="439" spans="1:12" ht="15">
      <c r="A439" s="49"/>
      <c r="B439" s="44" t="s">
        <v>28</v>
      </c>
      <c r="C439" s="196" t="s">
        <v>97</v>
      </c>
      <c r="D439" s="197"/>
      <c r="E439" s="198"/>
      <c r="F439" s="55"/>
      <c r="G439" s="56"/>
      <c r="H439" s="57"/>
      <c r="I439" s="58"/>
      <c r="J439" s="57"/>
      <c r="K439" s="58"/>
      <c r="L439" s="59"/>
    </row>
    <row r="440" spans="1:12" ht="15.75" thickBot="1">
      <c r="A440" s="60"/>
      <c r="B440" s="50" t="s">
        <v>29</v>
      </c>
      <c r="C440" s="199" t="s">
        <v>110</v>
      </c>
      <c r="D440" s="200"/>
      <c r="E440" s="201"/>
      <c r="F440" s="61"/>
      <c r="G440" s="62"/>
      <c r="H440" s="63"/>
      <c r="I440" s="64"/>
      <c r="J440" s="63"/>
      <c r="K440" s="64"/>
      <c r="L440" s="65"/>
    </row>
    <row r="441" spans="1:12" ht="30.75">
      <c r="A441" s="43" t="s">
        <v>34</v>
      </c>
      <c r="B441" s="44" t="s">
        <v>23</v>
      </c>
      <c r="C441" s="206" t="s">
        <v>288</v>
      </c>
      <c r="D441" s="207"/>
      <c r="E441" s="208"/>
      <c r="F441" s="66" t="s">
        <v>274</v>
      </c>
      <c r="G441" s="46" t="s">
        <v>24</v>
      </c>
      <c r="H441" s="47">
        <v>1</v>
      </c>
      <c r="I441" s="47">
        <v>1</v>
      </c>
      <c r="J441" s="47">
        <v>1</v>
      </c>
      <c r="K441" s="47">
        <v>1</v>
      </c>
      <c r="L441" s="48">
        <f>SUM(H441:K441)</f>
        <v>4</v>
      </c>
    </row>
    <row r="442" spans="1:12" ht="15.75" thickBot="1">
      <c r="A442" s="49"/>
      <c r="B442" s="50" t="s">
        <v>26</v>
      </c>
      <c r="C442" s="196" t="s">
        <v>96</v>
      </c>
      <c r="D442" s="197"/>
      <c r="E442" s="198"/>
      <c r="F442" s="55" t="s">
        <v>277</v>
      </c>
      <c r="G442" s="51" t="s">
        <v>25</v>
      </c>
      <c r="H442" s="52">
        <v>100000</v>
      </c>
      <c r="I442" s="53">
        <v>110000</v>
      </c>
      <c r="J442" s="52">
        <v>120000</v>
      </c>
      <c r="K442" s="53">
        <v>130000</v>
      </c>
      <c r="L442" s="54">
        <f>SUM(H442:K442)</f>
        <v>460000</v>
      </c>
    </row>
    <row r="443" spans="1:12" ht="15">
      <c r="A443" s="49"/>
      <c r="B443" s="44" t="s">
        <v>28</v>
      </c>
      <c r="C443" s="196" t="s">
        <v>100</v>
      </c>
      <c r="D443" s="197"/>
      <c r="E443" s="198"/>
      <c r="F443" s="55"/>
      <c r="G443" s="56"/>
      <c r="H443" s="57"/>
      <c r="I443" s="58"/>
      <c r="J443" s="57"/>
      <c r="K443" s="58"/>
      <c r="L443" s="59"/>
    </row>
    <row r="444" spans="1:12" ht="15.75" thickBot="1">
      <c r="A444" s="60"/>
      <c r="B444" s="50" t="s">
        <v>29</v>
      </c>
      <c r="C444" s="199" t="s">
        <v>101</v>
      </c>
      <c r="D444" s="200"/>
      <c r="E444" s="201"/>
      <c r="F444" s="61"/>
      <c r="G444" s="62"/>
      <c r="H444" s="63"/>
      <c r="I444" s="64"/>
      <c r="J444" s="63"/>
      <c r="K444" s="64"/>
      <c r="L444" s="65"/>
    </row>
    <row r="445" spans="1:12" ht="15">
      <c r="A445" s="173"/>
      <c r="B445" s="174"/>
      <c r="C445" s="336"/>
      <c r="D445" s="337"/>
      <c r="E445" s="338"/>
      <c r="F445" s="175"/>
      <c r="G445" s="176"/>
      <c r="H445" s="177"/>
      <c r="I445" s="177"/>
      <c r="J445" s="177"/>
      <c r="K445" s="177"/>
      <c r="L445" s="178">
        <f>SUM(H445:K445)</f>
        <v>0</v>
      </c>
    </row>
    <row r="446" spans="1:12" ht="15">
      <c r="A446" s="31" t="s">
        <v>31</v>
      </c>
      <c r="B446" s="32">
        <v>9</v>
      </c>
      <c r="C446" s="218" t="s">
        <v>128</v>
      </c>
      <c r="D446" s="219"/>
      <c r="E446" s="219"/>
      <c r="F446" s="219"/>
      <c r="G446" s="219"/>
      <c r="H446" s="219"/>
      <c r="I446" s="219"/>
      <c r="J446" s="219"/>
      <c r="K446" s="219"/>
      <c r="L446" s="220"/>
    </row>
    <row r="447" spans="1:12" ht="15">
      <c r="A447" s="31" t="s">
        <v>39</v>
      </c>
      <c r="B447" s="32">
        <v>1</v>
      </c>
      <c r="C447" s="218" t="s">
        <v>128</v>
      </c>
      <c r="D447" s="219"/>
      <c r="E447" s="219"/>
      <c r="F447" s="219"/>
      <c r="G447" s="219"/>
      <c r="H447" s="219"/>
      <c r="I447" s="219"/>
      <c r="J447" s="219"/>
      <c r="K447" s="219"/>
      <c r="L447" s="220"/>
    </row>
    <row r="448" spans="1:12" ht="15.75" thickBot="1">
      <c r="A448" s="221" t="s">
        <v>12</v>
      </c>
      <c r="B448" s="222"/>
      <c r="C448" s="223" t="s">
        <v>129</v>
      </c>
      <c r="D448" s="224"/>
      <c r="E448" s="224"/>
      <c r="F448" s="224"/>
      <c r="G448" s="224"/>
      <c r="H448" s="224"/>
      <c r="I448" s="224"/>
      <c r="J448" s="224"/>
      <c r="K448" s="224"/>
      <c r="L448" s="225"/>
    </row>
    <row r="449" spans="1:12" ht="15">
      <c r="A449" s="226" t="s">
        <v>13</v>
      </c>
      <c r="B449" s="227"/>
      <c r="C449" s="228" t="s">
        <v>130</v>
      </c>
      <c r="D449" s="229"/>
      <c r="E449" s="229"/>
      <c r="F449" s="229"/>
      <c r="G449" s="229"/>
      <c r="H449" s="229"/>
      <c r="I449" s="229"/>
      <c r="J449" s="229"/>
      <c r="K449" s="229"/>
      <c r="L449" s="230"/>
    </row>
    <row r="450" spans="1:12" ht="15.75" thickBot="1">
      <c r="A450" s="33"/>
      <c r="B450" s="33"/>
      <c r="C450" s="231"/>
      <c r="D450" s="232"/>
      <c r="E450" s="232"/>
      <c r="F450" s="232"/>
      <c r="G450" s="232"/>
      <c r="H450" s="232"/>
      <c r="I450" s="232"/>
      <c r="J450" s="232"/>
      <c r="K450" s="232"/>
      <c r="L450" s="233"/>
    </row>
    <row r="451" spans="1:12" ht="15">
      <c r="A451" s="212" t="s">
        <v>14</v>
      </c>
      <c r="B451" s="213"/>
      <c r="C451" s="213"/>
      <c r="D451" s="214"/>
      <c r="E451" s="215" t="s">
        <v>15</v>
      </c>
      <c r="F451" s="216"/>
      <c r="G451" s="216"/>
      <c r="H451" s="217"/>
      <c r="I451" s="237" t="s">
        <v>16</v>
      </c>
      <c r="J451" s="238"/>
      <c r="K451" s="238"/>
      <c r="L451" s="239"/>
    </row>
    <row r="452" spans="1:12" ht="15">
      <c r="A452" s="240" t="s">
        <v>33</v>
      </c>
      <c r="B452" s="241"/>
      <c r="C452" s="241"/>
      <c r="D452" s="242"/>
      <c r="E452" s="243">
        <v>5520</v>
      </c>
      <c r="F452" s="244"/>
      <c r="G452" s="244"/>
      <c r="H452" s="245"/>
      <c r="I452" s="234">
        <v>5520</v>
      </c>
      <c r="J452" s="235"/>
      <c r="K452" s="235"/>
      <c r="L452" s="236"/>
    </row>
    <row r="453" spans="1:12" ht="15">
      <c r="A453" s="202" t="s">
        <v>17</v>
      </c>
      <c r="B453" s="203"/>
      <c r="C453" s="203"/>
      <c r="D453" s="203"/>
      <c r="E453" s="121"/>
      <c r="F453" s="121"/>
      <c r="G453" s="121"/>
      <c r="H453" s="81">
        <v>2018</v>
      </c>
      <c r="I453" s="81">
        <v>2019</v>
      </c>
      <c r="J453" s="81">
        <v>2020</v>
      </c>
      <c r="K453" s="81">
        <v>2021</v>
      </c>
      <c r="L453" s="122" t="s">
        <v>18</v>
      </c>
    </row>
    <row r="454" spans="1:12" ht="15">
      <c r="A454" s="204" t="s">
        <v>19</v>
      </c>
      <c r="B454" s="205"/>
      <c r="C454" s="205"/>
      <c r="D454" s="24"/>
      <c r="E454" s="25"/>
      <c r="F454" s="25"/>
      <c r="G454" s="25"/>
      <c r="H454" s="26">
        <f>H456+H457+H460+H464+H468+H472+H476+H480+H484+H488+H492</f>
        <v>721400</v>
      </c>
      <c r="I454" s="26">
        <f>I456+I457+I460+I464+I468+I472+I476+I480+I484+I488+I492</f>
        <v>764350</v>
      </c>
      <c r="J454" s="26">
        <f>J456+J457+J460+J464+J468+J472+J476+J480+J484+J488+J492</f>
        <v>807000</v>
      </c>
      <c r="K454" s="26">
        <f>K456+K457+K460+K464+K468+K472+K476+K480+K484+K488+K492</f>
        <v>860500</v>
      </c>
      <c r="L454" s="26">
        <f>L456+L457+L460+L464+L468+L472+L476+L480+L484+L488+L492</f>
        <v>3153250</v>
      </c>
    </row>
    <row r="455" spans="1:12" ht="30.75">
      <c r="A455" s="43" t="s">
        <v>42</v>
      </c>
      <c r="B455" s="44" t="s">
        <v>23</v>
      </c>
      <c r="C455" s="206" t="s">
        <v>181</v>
      </c>
      <c r="D455" s="207"/>
      <c r="E455" s="208"/>
      <c r="F455" s="66" t="s">
        <v>290</v>
      </c>
      <c r="G455" s="46" t="s">
        <v>24</v>
      </c>
      <c r="H455" s="47">
        <v>600</v>
      </c>
      <c r="I455" s="47">
        <v>600</v>
      </c>
      <c r="J455" s="47">
        <v>600</v>
      </c>
      <c r="K455" s="47">
        <v>600</v>
      </c>
      <c r="L455" s="48">
        <f>SUM(H455:K455)</f>
        <v>2400</v>
      </c>
    </row>
    <row r="456" spans="1:12" ht="15.75" thickBot="1">
      <c r="A456" s="49"/>
      <c r="B456" s="50" t="s">
        <v>26</v>
      </c>
      <c r="C456" s="196" t="s">
        <v>131</v>
      </c>
      <c r="D456" s="197"/>
      <c r="E456" s="198"/>
      <c r="F456" s="55" t="s">
        <v>291</v>
      </c>
      <c r="G456" s="51" t="s">
        <v>25</v>
      </c>
      <c r="H456" s="52">
        <v>1000</v>
      </c>
      <c r="I456" s="53">
        <v>2000</v>
      </c>
      <c r="J456" s="52">
        <v>3000</v>
      </c>
      <c r="K456" s="53">
        <v>4000</v>
      </c>
      <c r="L456" s="54">
        <f>SUM(H456:K456)</f>
        <v>10000</v>
      </c>
    </row>
    <row r="457" spans="1:12" ht="15">
      <c r="A457" s="49"/>
      <c r="B457" s="44" t="s">
        <v>28</v>
      </c>
      <c r="C457" s="196" t="s">
        <v>49</v>
      </c>
      <c r="D457" s="197"/>
      <c r="E457" s="198"/>
      <c r="F457" s="55" t="s">
        <v>292</v>
      </c>
      <c r="G457" s="56"/>
      <c r="H457" s="57">
        <v>40000</v>
      </c>
      <c r="I457" s="58">
        <v>45000</v>
      </c>
      <c r="J457" s="57">
        <v>50000</v>
      </c>
      <c r="K457" s="58">
        <v>55000</v>
      </c>
      <c r="L457" s="54">
        <f>SUM(H457:K457)</f>
        <v>190000</v>
      </c>
    </row>
    <row r="458" spans="1:12" ht="15.75" thickBot="1">
      <c r="A458" s="60"/>
      <c r="B458" s="50" t="s">
        <v>29</v>
      </c>
      <c r="C458" s="196" t="s">
        <v>132</v>
      </c>
      <c r="D458" s="197"/>
      <c r="E458" s="198"/>
      <c r="F458" s="61"/>
      <c r="G458" s="62"/>
      <c r="H458" s="63"/>
      <c r="I458" s="64"/>
      <c r="J458" s="63"/>
      <c r="K458" s="64"/>
      <c r="L458" s="65"/>
    </row>
    <row r="459" spans="1:12" ht="30.75">
      <c r="A459" s="43" t="s">
        <v>159</v>
      </c>
      <c r="B459" s="44" t="s">
        <v>23</v>
      </c>
      <c r="C459" s="206" t="s">
        <v>293</v>
      </c>
      <c r="D459" s="207"/>
      <c r="E459" s="208"/>
      <c r="F459" s="66" t="s">
        <v>274</v>
      </c>
      <c r="G459" s="46" t="s">
        <v>24</v>
      </c>
      <c r="H459" s="47">
        <v>600</v>
      </c>
      <c r="I459" s="47">
        <v>600</v>
      </c>
      <c r="J459" s="47">
        <v>600</v>
      </c>
      <c r="K459" s="47">
        <v>600</v>
      </c>
      <c r="L459" s="48">
        <f>SUM(H459:K459)</f>
        <v>2400</v>
      </c>
    </row>
    <row r="460" spans="1:12" ht="15.75" thickBot="1">
      <c r="A460" s="49"/>
      <c r="B460" s="50" t="s">
        <v>26</v>
      </c>
      <c r="C460" s="196" t="s">
        <v>131</v>
      </c>
      <c r="D460" s="197"/>
      <c r="E460" s="198"/>
      <c r="F460" s="55" t="s">
        <v>294</v>
      </c>
      <c r="G460" s="51" t="s">
        <v>25</v>
      </c>
      <c r="H460" s="52">
        <v>6400</v>
      </c>
      <c r="I460" s="53">
        <v>6750</v>
      </c>
      <c r="J460" s="52">
        <v>7000</v>
      </c>
      <c r="K460" s="53">
        <v>7500</v>
      </c>
      <c r="L460" s="54">
        <f>SUM(H460:K460)</f>
        <v>27650</v>
      </c>
    </row>
    <row r="461" spans="1:12" ht="15">
      <c r="A461" s="49"/>
      <c r="B461" s="44" t="s">
        <v>28</v>
      </c>
      <c r="C461" s="196" t="s">
        <v>49</v>
      </c>
      <c r="D461" s="197"/>
      <c r="E461" s="198"/>
      <c r="F461" s="55"/>
      <c r="G461" s="56"/>
      <c r="H461" s="57"/>
      <c r="I461" s="58"/>
      <c r="J461" s="57"/>
      <c r="K461" s="58"/>
      <c r="L461" s="59"/>
    </row>
    <row r="462" spans="1:12" ht="15.75" thickBot="1">
      <c r="A462" s="60"/>
      <c r="B462" s="50" t="s">
        <v>29</v>
      </c>
      <c r="C462" s="196" t="s">
        <v>132</v>
      </c>
      <c r="D462" s="197"/>
      <c r="E462" s="198"/>
      <c r="F462" s="61"/>
      <c r="G462" s="62"/>
      <c r="H462" s="63"/>
      <c r="I462" s="64"/>
      <c r="J462" s="63"/>
      <c r="K462" s="64"/>
      <c r="L462" s="65"/>
    </row>
    <row r="463" spans="1:12" ht="30.75">
      <c r="A463" s="43" t="s">
        <v>159</v>
      </c>
      <c r="B463" s="44" t="s">
        <v>23</v>
      </c>
      <c r="C463" s="206" t="s">
        <v>295</v>
      </c>
      <c r="D463" s="207"/>
      <c r="E463" s="208"/>
      <c r="F463" s="66" t="s">
        <v>274</v>
      </c>
      <c r="G463" s="46" t="s">
        <v>24</v>
      </c>
      <c r="H463" s="47">
        <v>500</v>
      </c>
      <c r="I463" s="47">
        <v>500</v>
      </c>
      <c r="J463" s="47">
        <v>500</v>
      </c>
      <c r="K463" s="47">
        <v>500</v>
      </c>
      <c r="L463" s="48">
        <f>SUM(H463:K463)</f>
        <v>2000</v>
      </c>
    </row>
    <row r="464" spans="1:12" ht="15.75" thickBot="1">
      <c r="A464" s="49"/>
      <c r="B464" s="50" t="s">
        <v>26</v>
      </c>
      <c r="C464" s="196" t="s">
        <v>131</v>
      </c>
      <c r="D464" s="197"/>
      <c r="E464" s="198"/>
      <c r="F464" s="55" t="s">
        <v>296</v>
      </c>
      <c r="G464" s="51" t="s">
        <v>25</v>
      </c>
      <c r="H464" s="52">
        <v>10000</v>
      </c>
      <c r="I464" s="53">
        <v>10600</v>
      </c>
      <c r="J464" s="52">
        <v>11000</v>
      </c>
      <c r="K464" s="53">
        <v>12000</v>
      </c>
      <c r="L464" s="54">
        <f>SUM(H464:K464)</f>
        <v>43600</v>
      </c>
    </row>
    <row r="465" spans="1:12" ht="15">
      <c r="A465" s="49"/>
      <c r="B465" s="44" t="s">
        <v>28</v>
      </c>
      <c r="C465" s="196" t="s">
        <v>133</v>
      </c>
      <c r="D465" s="197"/>
      <c r="E465" s="198"/>
      <c r="F465" s="55"/>
      <c r="G465" s="56"/>
      <c r="H465" s="57"/>
      <c r="I465" s="58"/>
      <c r="J465" s="57"/>
      <c r="K465" s="58"/>
      <c r="L465" s="59"/>
    </row>
    <row r="466" spans="1:12" ht="15.75" thickBot="1">
      <c r="A466" s="60"/>
      <c r="B466" s="50" t="s">
        <v>29</v>
      </c>
      <c r="C466" s="196" t="s">
        <v>134</v>
      </c>
      <c r="D466" s="197"/>
      <c r="E466" s="198"/>
      <c r="F466" s="61"/>
      <c r="G466" s="62"/>
      <c r="H466" s="63"/>
      <c r="I466" s="64"/>
      <c r="J466" s="63"/>
      <c r="K466" s="64"/>
      <c r="L466" s="65"/>
    </row>
    <row r="467" spans="1:12" ht="30.75">
      <c r="A467" s="43" t="s">
        <v>159</v>
      </c>
      <c r="B467" s="44" t="s">
        <v>23</v>
      </c>
      <c r="C467" s="206" t="s">
        <v>297</v>
      </c>
      <c r="D467" s="207"/>
      <c r="E467" s="208"/>
      <c r="F467" s="66" t="s">
        <v>274</v>
      </c>
      <c r="G467" s="46" t="s">
        <v>24</v>
      </c>
      <c r="H467" s="47">
        <v>500</v>
      </c>
      <c r="I467" s="47">
        <v>500</v>
      </c>
      <c r="J467" s="47">
        <v>500</v>
      </c>
      <c r="K467" s="47">
        <v>500</v>
      </c>
      <c r="L467" s="48">
        <f>SUM(H467:K467)</f>
        <v>2000</v>
      </c>
    </row>
    <row r="468" spans="1:12" ht="15.75" thickBot="1">
      <c r="A468" s="49"/>
      <c r="B468" s="50" t="s">
        <v>26</v>
      </c>
      <c r="C468" s="196" t="s">
        <v>131</v>
      </c>
      <c r="D468" s="197"/>
      <c r="E468" s="198"/>
      <c r="F468" s="55" t="s">
        <v>298</v>
      </c>
      <c r="G468" s="51" t="s">
        <v>25</v>
      </c>
      <c r="H468" s="52">
        <v>70000</v>
      </c>
      <c r="I468" s="53">
        <v>75000</v>
      </c>
      <c r="J468" s="52">
        <v>80000</v>
      </c>
      <c r="K468" s="53">
        <v>85000</v>
      </c>
      <c r="L468" s="54">
        <f>SUM(H468:K468)</f>
        <v>310000</v>
      </c>
    </row>
    <row r="469" spans="1:12" ht="15">
      <c r="A469" s="49"/>
      <c r="B469" s="44" t="s">
        <v>28</v>
      </c>
      <c r="C469" s="196" t="s">
        <v>133</v>
      </c>
      <c r="D469" s="197"/>
      <c r="E469" s="198"/>
      <c r="F469" s="55"/>
      <c r="G469" s="56"/>
      <c r="H469" s="57"/>
      <c r="I469" s="58"/>
      <c r="J469" s="57"/>
      <c r="K469" s="58"/>
      <c r="L469" s="59"/>
    </row>
    <row r="470" spans="1:12" ht="15.75" thickBot="1">
      <c r="A470" s="60"/>
      <c r="B470" s="50" t="s">
        <v>29</v>
      </c>
      <c r="C470" s="196" t="s">
        <v>134</v>
      </c>
      <c r="D470" s="197"/>
      <c r="E470" s="198"/>
      <c r="F470" s="61"/>
      <c r="G470" s="62"/>
      <c r="H470" s="63"/>
      <c r="I470" s="64"/>
      <c r="J470" s="63"/>
      <c r="K470" s="64"/>
      <c r="L470" s="65"/>
    </row>
    <row r="471" spans="1:12" ht="30.75">
      <c r="A471" s="43" t="s">
        <v>159</v>
      </c>
      <c r="B471" s="44" t="s">
        <v>23</v>
      </c>
      <c r="C471" s="206" t="s">
        <v>300</v>
      </c>
      <c r="D471" s="207"/>
      <c r="E471" s="208"/>
      <c r="F471" s="66" t="s">
        <v>274</v>
      </c>
      <c r="G471" s="46" t="s">
        <v>24</v>
      </c>
      <c r="H471" s="47">
        <v>500</v>
      </c>
      <c r="I471" s="47">
        <v>500</v>
      </c>
      <c r="J471" s="47">
        <v>500</v>
      </c>
      <c r="K471" s="47">
        <v>500</v>
      </c>
      <c r="L471" s="48">
        <f>SUM(H471:K471)</f>
        <v>2000</v>
      </c>
    </row>
    <row r="472" spans="1:12" ht="15.75" thickBot="1">
      <c r="A472" s="49"/>
      <c r="B472" s="50" t="s">
        <v>26</v>
      </c>
      <c r="C472" s="196" t="s">
        <v>131</v>
      </c>
      <c r="D472" s="197"/>
      <c r="E472" s="198"/>
      <c r="F472" s="55" t="s">
        <v>299</v>
      </c>
      <c r="G472" s="51" t="s">
        <v>25</v>
      </c>
      <c r="H472" s="52">
        <v>70000</v>
      </c>
      <c r="I472" s="53">
        <v>75000</v>
      </c>
      <c r="J472" s="52">
        <v>80000</v>
      </c>
      <c r="K472" s="53">
        <v>85000</v>
      </c>
      <c r="L472" s="54">
        <f>SUM(H472:K472)</f>
        <v>310000</v>
      </c>
    </row>
    <row r="473" spans="1:12" ht="15">
      <c r="A473" s="49"/>
      <c r="B473" s="44" t="s">
        <v>28</v>
      </c>
      <c r="C473" s="196" t="s">
        <v>133</v>
      </c>
      <c r="D473" s="197"/>
      <c r="E473" s="198"/>
      <c r="F473" s="55"/>
      <c r="G473" s="56"/>
      <c r="H473" s="57"/>
      <c r="I473" s="58"/>
      <c r="J473" s="57"/>
      <c r="K473" s="58"/>
      <c r="L473" s="59"/>
    </row>
    <row r="474" spans="1:12" ht="15.75" thickBot="1">
      <c r="A474" s="60"/>
      <c r="B474" s="50" t="s">
        <v>29</v>
      </c>
      <c r="C474" s="196" t="s">
        <v>134</v>
      </c>
      <c r="D474" s="197"/>
      <c r="E474" s="198"/>
      <c r="F474" s="61"/>
      <c r="G474" s="62"/>
      <c r="H474" s="63"/>
      <c r="I474" s="64"/>
      <c r="J474" s="63"/>
      <c r="K474" s="64"/>
      <c r="L474" s="65"/>
    </row>
    <row r="475" spans="1:12" ht="30.75">
      <c r="A475" s="43" t="s">
        <v>159</v>
      </c>
      <c r="B475" s="44" t="s">
        <v>23</v>
      </c>
      <c r="C475" s="206" t="s">
        <v>301</v>
      </c>
      <c r="D475" s="207"/>
      <c r="E475" s="208"/>
      <c r="F475" s="66" t="s">
        <v>274</v>
      </c>
      <c r="G475" s="46" t="s">
        <v>24</v>
      </c>
      <c r="H475" s="47">
        <v>500</v>
      </c>
      <c r="I475" s="47">
        <v>500</v>
      </c>
      <c r="J475" s="47">
        <v>500</v>
      </c>
      <c r="K475" s="47">
        <v>500</v>
      </c>
      <c r="L475" s="48">
        <f>SUM(H475:K475)</f>
        <v>2000</v>
      </c>
    </row>
    <row r="476" spans="1:12" ht="15.75" thickBot="1">
      <c r="A476" s="49"/>
      <c r="B476" s="50" t="s">
        <v>26</v>
      </c>
      <c r="C476" s="196" t="s">
        <v>131</v>
      </c>
      <c r="D476" s="197"/>
      <c r="E476" s="198"/>
      <c r="F476" s="55" t="s">
        <v>291</v>
      </c>
      <c r="G476" s="51" t="s">
        <v>25</v>
      </c>
      <c r="H476" s="52">
        <v>4000</v>
      </c>
      <c r="I476" s="53">
        <v>5000</v>
      </c>
      <c r="J476" s="52">
        <v>6000</v>
      </c>
      <c r="K476" s="53">
        <v>7000</v>
      </c>
      <c r="L476" s="54">
        <f>SUM(H476:K476)</f>
        <v>22000</v>
      </c>
    </row>
    <row r="477" spans="1:12" ht="15">
      <c r="A477" s="49"/>
      <c r="B477" s="44" t="s">
        <v>28</v>
      </c>
      <c r="C477" s="196" t="s">
        <v>133</v>
      </c>
      <c r="D477" s="197"/>
      <c r="E477" s="198"/>
      <c r="F477" s="55"/>
      <c r="G477" s="56"/>
      <c r="H477" s="57"/>
      <c r="I477" s="58"/>
      <c r="J477" s="57"/>
      <c r="K477" s="58"/>
      <c r="L477" s="59"/>
    </row>
    <row r="478" spans="1:12" ht="15.75" thickBot="1">
      <c r="A478" s="60"/>
      <c r="B478" s="50" t="s">
        <v>29</v>
      </c>
      <c r="C478" s="196" t="s">
        <v>134</v>
      </c>
      <c r="D478" s="197"/>
      <c r="E478" s="198"/>
      <c r="F478" s="61"/>
      <c r="G478" s="62"/>
      <c r="H478" s="63"/>
      <c r="I478" s="64"/>
      <c r="J478" s="63"/>
      <c r="K478" s="64"/>
      <c r="L478" s="65"/>
    </row>
    <row r="479" spans="1:12" ht="30.75">
      <c r="A479" s="43" t="s">
        <v>159</v>
      </c>
      <c r="B479" s="44" t="s">
        <v>23</v>
      </c>
      <c r="C479" s="206" t="s">
        <v>302</v>
      </c>
      <c r="D479" s="207"/>
      <c r="E479" s="208"/>
      <c r="F479" s="66" t="s">
        <v>274</v>
      </c>
      <c r="G479" s="46" t="s">
        <v>24</v>
      </c>
      <c r="H479" s="47">
        <v>500</v>
      </c>
      <c r="I479" s="47">
        <v>500</v>
      </c>
      <c r="J479" s="47">
        <v>500</v>
      </c>
      <c r="K479" s="47">
        <v>500</v>
      </c>
      <c r="L479" s="48">
        <f>SUM(H479:K479)</f>
        <v>2000</v>
      </c>
    </row>
    <row r="480" spans="1:12" ht="15.75" thickBot="1">
      <c r="A480" s="49"/>
      <c r="B480" s="50" t="s">
        <v>26</v>
      </c>
      <c r="C480" s="196" t="s">
        <v>131</v>
      </c>
      <c r="D480" s="197"/>
      <c r="E480" s="198"/>
      <c r="F480" s="55" t="s">
        <v>291</v>
      </c>
      <c r="G480" s="51" t="s">
        <v>25</v>
      </c>
      <c r="H480" s="52">
        <v>460000</v>
      </c>
      <c r="I480" s="53">
        <v>470000</v>
      </c>
      <c r="J480" s="52">
        <v>480000</v>
      </c>
      <c r="K480" s="53">
        <v>500000</v>
      </c>
      <c r="L480" s="54">
        <f>SUM(H480:K480)</f>
        <v>1910000</v>
      </c>
    </row>
    <row r="481" spans="1:12" ht="15">
      <c r="A481" s="49"/>
      <c r="B481" s="44" t="s">
        <v>28</v>
      </c>
      <c r="C481" s="196" t="s">
        <v>133</v>
      </c>
      <c r="D481" s="197"/>
      <c r="E481" s="198"/>
      <c r="F481" s="55"/>
      <c r="G481" s="56"/>
      <c r="H481" s="57"/>
      <c r="I481" s="58"/>
      <c r="J481" s="57"/>
      <c r="K481" s="58"/>
      <c r="L481" s="59"/>
    </row>
    <row r="482" spans="1:12" ht="15.75" thickBot="1">
      <c r="A482" s="60"/>
      <c r="B482" s="50" t="s">
        <v>29</v>
      </c>
      <c r="C482" s="196" t="s">
        <v>134</v>
      </c>
      <c r="D482" s="197"/>
      <c r="E482" s="198"/>
      <c r="F482" s="61"/>
      <c r="G482" s="62"/>
      <c r="H482" s="63"/>
      <c r="I482" s="64"/>
      <c r="J482" s="63"/>
      <c r="K482" s="64"/>
      <c r="L482" s="65"/>
    </row>
    <row r="483" spans="1:12" ht="30.75">
      <c r="A483" s="43" t="s">
        <v>34</v>
      </c>
      <c r="B483" s="44" t="s">
        <v>23</v>
      </c>
      <c r="C483" s="206" t="s">
        <v>303</v>
      </c>
      <c r="D483" s="207"/>
      <c r="E483" s="208"/>
      <c r="F483" s="66" t="s">
        <v>274</v>
      </c>
      <c r="G483" s="46" t="s">
        <v>24</v>
      </c>
      <c r="H483" s="47">
        <v>430</v>
      </c>
      <c r="I483" s="47">
        <v>430</v>
      </c>
      <c r="J483" s="47">
        <v>500</v>
      </c>
      <c r="K483" s="47">
        <v>500</v>
      </c>
      <c r="L483" s="48">
        <f>SUM(H483:K483)</f>
        <v>1860</v>
      </c>
    </row>
    <row r="484" spans="1:12" ht="15.75" thickBot="1">
      <c r="A484" s="49"/>
      <c r="B484" s="50" t="s">
        <v>26</v>
      </c>
      <c r="C484" s="196" t="s">
        <v>131</v>
      </c>
      <c r="D484" s="197"/>
      <c r="E484" s="198"/>
      <c r="F484" s="55" t="s">
        <v>291</v>
      </c>
      <c r="G484" s="51" t="s">
        <v>25</v>
      </c>
      <c r="H484" s="52">
        <v>20000</v>
      </c>
      <c r="I484" s="53">
        <v>25000</v>
      </c>
      <c r="J484" s="52">
        <v>30000</v>
      </c>
      <c r="K484" s="53">
        <v>35000</v>
      </c>
      <c r="L484" s="54">
        <f>SUM(H484:K484)</f>
        <v>110000</v>
      </c>
    </row>
    <row r="485" spans="1:12" ht="15">
      <c r="A485" s="49"/>
      <c r="B485" s="44" t="s">
        <v>28</v>
      </c>
      <c r="C485" s="196" t="s">
        <v>133</v>
      </c>
      <c r="D485" s="197"/>
      <c r="E485" s="198"/>
      <c r="F485" s="55"/>
      <c r="G485" s="56"/>
      <c r="H485" s="57"/>
      <c r="I485" s="58"/>
      <c r="J485" s="57"/>
      <c r="K485" s="58"/>
      <c r="L485" s="59"/>
    </row>
    <row r="486" spans="1:12" ht="15.75" thickBot="1">
      <c r="A486" s="60"/>
      <c r="B486" s="50" t="s">
        <v>29</v>
      </c>
      <c r="C486" s="196" t="s">
        <v>134</v>
      </c>
      <c r="D486" s="197"/>
      <c r="E486" s="198"/>
      <c r="F486" s="61"/>
      <c r="G486" s="62"/>
      <c r="H486" s="63"/>
      <c r="I486" s="64"/>
      <c r="J486" s="63"/>
      <c r="K486" s="64"/>
      <c r="L486" s="65"/>
    </row>
    <row r="487" spans="1:12" ht="30.75">
      <c r="A487" s="43" t="s">
        <v>34</v>
      </c>
      <c r="B487" s="44" t="s">
        <v>23</v>
      </c>
      <c r="C487" s="206" t="s">
        <v>304</v>
      </c>
      <c r="D487" s="207"/>
      <c r="E487" s="208"/>
      <c r="F487" s="66" t="s">
        <v>274</v>
      </c>
      <c r="G487" s="46" t="s">
        <v>24</v>
      </c>
      <c r="H487" s="47">
        <v>430</v>
      </c>
      <c r="I487" s="47">
        <v>430</v>
      </c>
      <c r="J487" s="47">
        <v>500</v>
      </c>
      <c r="K487" s="47">
        <v>500</v>
      </c>
      <c r="L487" s="48">
        <f>SUM(H487:K487)</f>
        <v>1860</v>
      </c>
    </row>
    <row r="488" spans="1:12" ht="15.75" thickBot="1">
      <c r="A488" s="49"/>
      <c r="B488" s="50" t="s">
        <v>26</v>
      </c>
      <c r="C488" s="196" t="s">
        <v>131</v>
      </c>
      <c r="D488" s="197"/>
      <c r="E488" s="198"/>
      <c r="F488" s="55" t="s">
        <v>291</v>
      </c>
      <c r="G488" s="51" t="s">
        <v>25</v>
      </c>
      <c r="H488" s="52">
        <v>20000</v>
      </c>
      <c r="I488" s="53">
        <v>25000</v>
      </c>
      <c r="J488" s="52">
        <v>30000</v>
      </c>
      <c r="K488" s="53">
        <v>35000</v>
      </c>
      <c r="L488" s="54">
        <f>SUM(H488:K488)</f>
        <v>110000</v>
      </c>
    </row>
    <row r="489" spans="1:12" ht="15">
      <c r="A489" s="49"/>
      <c r="B489" s="44" t="s">
        <v>28</v>
      </c>
      <c r="C489" s="196" t="s">
        <v>133</v>
      </c>
      <c r="D489" s="197"/>
      <c r="E489" s="198"/>
      <c r="F489" s="55"/>
      <c r="G489" s="56"/>
      <c r="H489" s="57"/>
      <c r="I489" s="58"/>
      <c r="J489" s="57"/>
      <c r="K489" s="58"/>
      <c r="L489" s="59"/>
    </row>
    <row r="490" spans="1:12" ht="15.75" thickBot="1">
      <c r="A490" s="60"/>
      <c r="B490" s="50" t="s">
        <v>29</v>
      </c>
      <c r="C490" s="196" t="s">
        <v>134</v>
      </c>
      <c r="D490" s="197"/>
      <c r="E490" s="198"/>
      <c r="F490" s="61"/>
      <c r="G490" s="62"/>
      <c r="H490" s="63"/>
      <c r="I490" s="64"/>
      <c r="J490" s="63"/>
      <c r="K490" s="64"/>
      <c r="L490" s="65"/>
    </row>
    <row r="491" spans="1:12" ht="30.75">
      <c r="A491" s="43" t="s">
        <v>34</v>
      </c>
      <c r="B491" s="44" t="s">
        <v>23</v>
      </c>
      <c r="C491" s="206" t="s">
        <v>305</v>
      </c>
      <c r="D491" s="207"/>
      <c r="E491" s="208"/>
      <c r="F491" s="66" t="s">
        <v>274</v>
      </c>
      <c r="G491" s="46" t="s">
        <v>24</v>
      </c>
      <c r="H491" s="47">
        <v>430</v>
      </c>
      <c r="I491" s="47">
        <v>430</v>
      </c>
      <c r="J491" s="47">
        <v>500</v>
      </c>
      <c r="K491" s="47">
        <v>500</v>
      </c>
      <c r="L491" s="48">
        <f>SUM(H491:K491)</f>
        <v>1860</v>
      </c>
    </row>
    <row r="492" spans="1:12" ht="15.75" thickBot="1">
      <c r="A492" s="49"/>
      <c r="B492" s="50" t="s">
        <v>26</v>
      </c>
      <c r="C492" s="196" t="s">
        <v>131</v>
      </c>
      <c r="D492" s="197"/>
      <c r="E492" s="198"/>
      <c r="F492" s="55" t="s">
        <v>291</v>
      </c>
      <c r="G492" s="51" t="s">
        <v>25</v>
      </c>
      <c r="H492" s="52">
        <v>20000</v>
      </c>
      <c r="I492" s="53">
        <v>25000</v>
      </c>
      <c r="J492" s="52">
        <v>30000</v>
      </c>
      <c r="K492" s="53">
        <v>35000</v>
      </c>
      <c r="L492" s="54">
        <f>SUM(H492:K492)</f>
        <v>110000</v>
      </c>
    </row>
    <row r="493" spans="1:12" ht="15">
      <c r="A493" s="49"/>
      <c r="B493" s="44" t="s">
        <v>28</v>
      </c>
      <c r="C493" s="196" t="s">
        <v>133</v>
      </c>
      <c r="D493" s="197"/>
      <c r="E493" s="198"/>
      <c r="F493" s="55"/>
      <c r="G493" s="56"/>
      <c r="H493" s="57"/>
      <c r="I493" s="58"/>
      <c r="J493" s="57"/>
      <c r="K493" s="58"/>
      <c r="L493" s="59"/>
    </row>
    <row r="494" spans="1:12" ht="15.75" thickBot="1">
      <c r="A494" s="60"/>
      <c r="B494" s="50" t="s">
        <v>29</v>
      </c>
      <c r="C494" s="196" t="s">
        <v>134</v>
      </c>
      <c r="D494" s="197"/>
      <c r="E494" s="198"/>
      <c r="F494" s="61"/>
      <c r="G494" s="62"/>
      <c r="H494" s="63"/>
      <c r="I494" s="64"/>
      <c r="J494" s="63"/>
      <c r="K494" s="64"/>
      <c r="L494" s="65"/>
    </row>
    <row r="495" spans="1:12" ht="15">
      <c r="A495" s="31" t="s">
        <v>31</v>
      </c>
      <c r="B495" s="32">
        <v>10</v>
      </c>
      <c r="C495" s="218" t="s">
        <v>306</v>
      </c>
      <c r="D495" s="219"/>
      <c r="E495" s="219"/>
      <c r="F495" s="219"/>
      <c r="G495" s="219"/>
      <c r="H495" s="219"/>
      <c r="I495" s="219"/>
      <c r="J495" s="219"/>
      <c r="K495" s="219"/>
      <c r="L495" s="220"/>
    </row>
    <row r="496" spans="1:12" ht="15">
      <c r="A496" s="31" t="s">
        <v>39</v>
      </c>
      <c r="B496" s="32">
        <v>1</v>
      </c>
      <c r="C496" s="218" t="s">
        <v>306</v>
      </c>
      <c r="D496" s="219"/>
      <c r="E496" s="219"/>
      <c r="F496" s="219"/>
      <c r="G496" s="219"/>
      <c r="H496" s="219"/>
      <c r="I496" s="219"/>
      <c r="J496" s="219"/>
      <c r="K496" s="219"/>
      <c r="L496" s="220"/>
    </row>
    <row r="497" spans="1:12" ht="15.75" thickBot="1">
      <c r="A497" s="221" t="s">
        <v>12</v>
      </c>
      <c r="B497" s="222"/>
      <c r="C497" s="223" t="s">
        <v>98</v>
      </c>
      <c r="D497" s="224"/>
      <c r="E497" s="224"/>
      <c r="F497" s="224"/>
      <c r="G497" s="224"/>
      <c r="H497" s="224"/>
      <c r="I497" s="224"/>
      <c r="J497" s="224"/>
      <c r="K497" s="224"/>
      <c r="L497" s="225"/>
    </row>
    <row r="498" spans="1:12" ht="15">
      <c r="A498" s="226" t="s">
        <v>13</v>
      </c>
      <c r="B498" s="227"/>
      <c r="C498" s="228" t="s">
        <v>102</v>
      </c>
      <c r="D498" s="229"/>
      <c r="E498" s="229"/>
      <c r="F498" s="229"/>
      <c r="G498" s="229"/>
      <c r="H498" s="229"/>
      <c r="I498" s="229"/>
      <c r="J498" s="229"/>
      <c r="K498" s="229"/>
      <c r="L498" s="230"/>
    </row>
    <row r="499" spans="1:12" ht="15.75" thickBot="1">
      <c r="A499" s="33"/>
      <c r="B499" s="33"/>
      <c r="C499" s="231"/>
      <c r="D499" s="232"/>
      <c r="E499" s="232"/>
      <c r="F499" s="232"/>
      <c r="G499" s="232"/>
      <c r="H499" s="232"/>
      <c r="I499" s="232"/>
      <c r="J499" s="232"/>
      <c r="K499" s="232"/>
      <c r="L499" s="233"/>
    </row>
    <row r="500" spans="1:12" ht="15">
      <c r="A500" s="212" t="s">
        <v>14</v>
      </c>
      <c r="B500" s="213"/>
      <c r="C500" s="213"/>
      <c r="D500" s="214"/>
      <c r="E500" s="215" t="s">
        <v>15</v>
      </c>
      <c r="F500" s="216"/>
      <c r="G500" s="216"/>
      <c r="H500" s="217"/>
      <c r="I500" s="237" t="s">
        <v>16</v>
      </c>
      <c r="J500" s="238"/>
      <c r="K500" s="238"/>
      <c r="L500" s="239"/>
    </row>
    <row r="501" spans="1:12" ht="15">
      <c r="A501" s="240" t="s">
        <v>33</v>
      </c>
      <c r="B501" s="241"/>
      <c r="C501" s="241"/>
      <c r="D501" s="242"/>
      <c r="E501" s="243">
        <v>5520</v>
      </c>
      <c r="F501" s="244"/>
      <c r="G501" s="244"/>
      <c r="H501" s="245"/>
      <c r="I501" s="234">
        <v>5520</v>
      </c>
      <c r="J501" s="235"/>
      <c r="K501" s="235"/>
      <c r="L501" s="236"/>
    </row>
    <row r="502" spans="1:12" ht="15">
      <c r="A502" s="202" t="s">
        <v>17</v>
      </c>
      <c r="B502" s="203"/>
      <c r="C502" s="203"/>
      <c r="D502" s="203"/>
      <c r="E502" s="121"/>
      <c r="F502" s="121"/>
      <c r="G502" s="121"/>
      <c r="H502" s="81">
        <v>2018</v>
      </c>
      <c r="I502" s="81">
        <v>2019</v>
      </c>
      <c r="J502" s="81">
        <v>2020</v>
      </c>
      <c r="K502" s="81">
        <v>2021</v>
      </c>
      <c r="L502" s="122" t="s">
        <v>18</v>
      </c>
    </row>
    <row r="503" spans="1:12" ht="15">
      <c r="A503" s="204" t="s">
        <v>19</v>
      </c>
      <c r="B503" s="205"/>
      <c r="C503" s="205"/>
      <c r="D503" s="24"/>
      <c r="E503" s="25"/>
      <c r="F503" s="25"/>
      <c r="G503" s="25"/>
      <c r="H503" s="26">
        <f>H505+H509+H513</f>
        <v>245000</v>
      </c>
      <c r="I503" s="26">
        <f>I505+I509+I513</f>
        <v>258000</v>
      </c>
      <c r="J503" s="26">
        <f>J505+J509+J513</f>
        <v>271000</v>
      </c>
      <c r="K503" s="26">
        <f>K505+K509+K513</f>
        <v>284000</v>
      </c>
      <c r="L503" s="26">
        <f>L505+L509+L513</f>
        <v>1058000</v>
      </c>
    </row>
    <row r="504" spans="1:12" ht="30.75">
      <c r="A504" s="43" t="s">
        <v>42</v>
      </c>
      <c r="B504" s="44" t="s">
        <v>23</v>
      </c>
      <c r="C504" s="206" t="s">
        <v>307</v>
      </c>
      <c r="D504" s="207"/>
      <c r="E504" s="208"/>
      <c r="F504" s="66" t="s">
        <v>274</v>
      </c>
      <c r="G504" s="46" t="s">
        <v>24</v>
      </c>
      <c r="H504" s="47">
        <v>5</v>
      </c>
      <c r="I504" s="47">
        <v>5</v>
      </c>
      <c r="J504" s="47">
        <v>5</v>
      </c>
      <c r="K504" s="47">
        <v>5</v>
      </c>
      <c r="L504" s="48">
        <f>SUM(H504:K504)</f>
        <v>20</v>
      </c>
    </row>
    <row r="505" spans="1:12" ht="15.75" thickBot="1">
      <c r="A505" s="49"/>
      <c r="B505" s="50" t="s">
        <v>26</v>
      </c>
      <c r="C505" s="196" t="s">
        <v>43</v>
      </c>
      <c r="D505" s="197"/>
      <c r="E505" s="198"/>
      <c r="F505" s="55" t="s">
        <v>291</v>
      </c>
      <c r="G505" s="51" t="s">
        <v>25</v>
      </c>
      <c r="H505" s="52">
        <v>5000</v>
      </c>
      <c r="I505" s="53">
        <v>6000</v>
      </c>
      <c r="J505" s="52">
        <v>7000</v>
      </c>
      <c r="K505" s="53">
        <v>8000</v>
      </c>
      <c r="L505" s="54">
        <f>SUM(H505:K505)</f>
        <v>26000</v>
      </c>
    </row>
    <row r="506" spans="1:12" ht="15">
      <c r="A506" s="49"/>
      <c r="B506" s="44" t="s">
        <v>28</v>
      </c>
      <c r="C506" s="196" t="s">
        <v>48</v>
      </c>
      <c r="D506" s="197"/>
      <c r="E506" s="198"/>
      <c r="F506" s="55"/>
      <c r="G506" s="56"/>
      <c r="H506" s="57"/>
      <c r="I506" s="58"/>
      <c r="J506" s="57"/>
      <c r="K506" s="58"/>
      <c r="L506" s="59"/>
    </row>
    <row r="507" spans="1:12" ht="15.75" thickBot="1">
      <c r="A507" s="60"/>
      <c r="B507" s="50" t="s">
        <v>29</v>
      </c>
      <c r="C507" s="199" t="s">
        <v>308</v>
      </c>
      <c r="D507" s="200"/>
      <c r="E507" s="201"/>
      <c r="F507" s="61"/>
      <c r="G507" s="62"/>
      <c r="H507" s="63"/>
      <c r="I507" s="64"/>
      <c r="J507" s="63"/>
      <c r="K507" s="64"/>
      <c r="L507" s="65"/>
    </row>
    <row r="508" spans="1:12" ht="30.75">
      <c r="A508" s="43" t="s">
        <v>42</v>
      </c>
      <c r="B508" s="44" t="s">
        <v>23</v>
      </c>
      <c r="C508" s="206" t="s">
        <v>309</v>
      </c>
      <c r="D508" s="207"/>
      <c r="E508" s="208"/>
      <c r="F508" s="66" t="s">
        <v>274</v>
      </c>
      <c r="G508" s="46" t="s">
        <v>24</v>
      </c>
      <c r="H508" s="47">
        <v>5</v>
      </c>
      <c r="I508" s="47">
        <v>5</v>
      </c>
      <c r="J508" s="47">
        <v>5</v>
      </c>
      <c r="K508" s="47">
        <v>5</v>
      </c>
      <c r="L508" s="48">
        <f>SUM(H508:K508)</f>
        <v>20</v>
      </c>
    </row>
    <row r="509" spans="1:12" ht="15.75" thickBot="1">
      <c r="A509" s="49"/>
      <c r="B509" s="50" t="s">
        <v>26</v>
      </c>
      <c r="C509" s="196" t="s">
        <v>43</v>
      </c>
      <c r="D509" s="197"/>
      <c r="E509" s="198"/>
      <c r="F509" s="55" t="s">
        <v>291</v>
      </c>
      <c r="G509" s="51" t="s">
        <v>25</v>
      </c>
      <c r="H509" s="52">
        <v>230000</v>
      </c>
      <c r="I509" s="53">
        <v>240000</v>
      </c>
      <c r="J509" s="52">
        <v>250000</v>
      </c>
      <c r="K509" s="53">
        <v>260000</v>
      </c>
      <c r="L509" s="54">
        <f>SUM(H509:K509)</f>
        <v>980000</v>
      </c>
    </row>
    <row r="510" spans="1:12" ht="15">
      <c r="A510" s="49"/>
      <c r="B510" s="44" t="s">
        <v>28</v>
      </c>
      <c r="C510" s="196" t="s">
        <v>48</v>
      </c>
      <c r="D510" s="197"/>
      <c r="E510" s="198"/>
      <c r="F510" s="55"/>
      <c r="G510" s="56"/>
      <c r="H510" s="57"/>
      <c r="I510" s="58"/>
      <c r="J510" s="57"/>
      <c r="K510" s="58"/>
      <c r="L510" s="59"/>
    </row>
    <row r="511" spans="1:12" ht="15.75" thickBot="1">
      <c r="A511" s="60"/>
      <c r="B511" s="50" t="s">
        <v>29</v>
      </c>
      <c r="C511" s="199" t="s">
        <v>308</v>
      </c>
      <c r="D511" s="200"/>
      <c r="E511" s="201"/>
      <c r="F511" s="61"/>
      <c r="G511" s="62"/>
      <c r="H511" s="63"/>
      <c r="I511" s="64"/>
      <c r="J511" s="63"/>
      <c r="K511" s="64"/>
      <c r="L511" s="65"/>
    </row>
    <row r="512" spans="1:12" ht="30.75">
      <c r="A512" s="43" t="s">
        <v>42</v>
      </c>
      <c r="B512" s="44" t="s">
        <v>23</v>
      </c>
      <c r="C512" s="206" t="s">
        <v>310</v>
      </c>
      <c r="D512" s="207"/>
      <c r="E512" s="208"/>
      <c r="F512" s="66" t="s">
        <v>274</v>
      </c>
      <c r="G512" s="46" t="s">
        <v>24</v>
      </c>
      <c r="H512" s="47">
        <v>5</v>
      </c>
      <c r="I512" s="47">
        <v>5</v>
      </c>
      <c r="J512" s="47">
        <v>5</v>
      </c>
      <c r="K512" s="47">
        <v>5</v>
      </c>
      <c r="L512" s="48">
        <f>SUM(H512:K512)</f>
        <v>20</v>
      </c>
    </row>
    <row r="513" spans="1:12" ht="15.75" thickBot="1">
      <c r="A513" s="49"/>
      <c r="B513" s="50" t="s">
        <v>26</v>
      </c>
      <c r="C513" s="196" t="s">
        <v>43</v>
      </c>
      <c r="D513" s="197"/>
      <c r="E513" s="198"/>
      <c r="F513" s="55" t="s">
        <v>291</v>
      </c>
      <c r="G513" s="51" t="s">
        <v>25</v>
      </c>
      <c r="H513" s="52">
        <v>10000</v>
      </c>
      <c r="I513" s="53">
        <v>12000</v>
      </c>
      <c r="J513" s="52">
        <v>14000</v>
      </c>
      <c r="K513" s="53">
        <v>16000</v>
      </c>
      <c r="L513" s="54">
        <f>SUM(H513:K513)</f>
        <v>52000</v>
      </c>
    </row>
    <row r="514" spans="1:12" ht="15">
      <c r="A514" s="49"/>
      <c r="B514" s="44" t="s">
        <v>28</v>
      </c>
      <c r="C514" s="196" t="s">
        <v>48</v>
      </c>
      <c r="D514" s="197"/>
      <c r="E514" s="198"/>
      <c r="F514" s="55"/>
      <c r="G514" s="56"/>
      <c r="H514" s="57"/>
      <c r="I514" s="58"/>
      <c r="J514" s="57"/>
      <c r="K514" s="58"/>
      <c r="L514" s="59"/>
    </row>
    <row r="515" spans="1:12" ht="15.75" thickBot="1">
      <c r="A515" s="60"/>
      <c r="B515" s="50" t="s">
        <v>29</v>
      </c>
      <c r="C515" s="199" t="s">
        <v>308</v>
      </c>
      <c r="D515" s="200"/>
      <c r="E515" s="201"/>
      <c r="F515" s="61"/>
      <c r="G515" s="62"/>
      <c r="H515" s="63"/>
      <c r="I515" s="64"/>
      <c r="J515" s="63"/>
      <c r="K515" s="64"/>
      <c r="L515" s="65"/>
    </row>
    <row r="516" spans="1:12" ht="15">
      <c r="A516" s="31" t="s">
        <v>31</v>
      </c>
      <c r="B516" s="32">
        <v>11</v>
      </c>
      <c r="C516" s="218" t="s">
        <v>311</v>
      </c>
      <c r="D516" s="219"/>
      <c r="E516" s="219"/>
      <c r="F516" s="219"/>
      <c r="G516" s="219"/>
      <c r="H516" s="219"/>
      <c r="I516" s="219"/>
      <c r="J516" s="219"/>
      <c r="K516" s="219"/>
      <c r="L516" s="220"/>
    </row>
    <row r="517" spans="1:12" ht="15">
      <c r="A517" s="31" t="s">
        <v>39</v>
      </c>
      <c r="B517" s="32">
        <v>1</v>
      </c>
      <c r="C517" s="218" t="s">
        <v>311</v>
      </c>
      <c r="D517" s="219"/>
      <c r="E517" s="219"/>
      <c r="F517" s="219"/>
      <c r="G517" s="219"/>
      <c r="H517" s="219"/>
      <c r="I517" s="219"/>
      <c r="J517" s="219"/>
      <c r="K517" s="219"/>
      <c r="L517" s="220"/>
    </row>
    <row r="518" spans="1:12" ht="15.75" thickBot="1">
      <c r="A518" s="221" t="s">
        <v>12</v>
      </c>
      <c r="B518" s="222"/>
      <c r="C518" s="223" t="s">
        <v>98</v>
      </c>
      <c r="D518" s="224"/>
      <c r="E518" s="224"/>
      <c r="F518" s="224"/>
      <c r="G518" s="224"/>
      <c r="H518" s="224"/>
      <c r="I518" s="224"/>
      <c r="J518" s="224"/>
      <c r="K518" s="224"/>
      <c r="L518" s="225"/>
    </row>
    <row r="519" spans="1:12" ht="15">
      <c r="A519" s="226" t="s">
        <v>13</v>
      </c>
      <c r="B519" s="227"/>
      <c r="C519" s="228" t="s">
        <v>102</v>
      </c>
      <c r="D519" s="229"/>
      <c r="E519" s="229"/>
      <c r="F519" s="229"/>
      <c r="G519" s="229"/>
      <c r="H519" s="229"/>
      <c r="I519" s="229"/>
      <c r="J519" s="229"/>
      <c r="K519" s="229"/>
      <c r="L519" s="230"/>
    </row>
    <row r="520" spans="1:12" ht="15.75" thickBot="1">
      <c r="A520" s="33"/>
      <c r="B520" s="33"/>
      <c r="C520" s="231"/>
      <c r="D520" s="232"/>
      <c r="E520" s="232"/>
      <c r="F520" s="232"/>
      <c r="G520" s="232"/>
      <c r="H520" s="232"/>
      <c r="I520" s="232"/>
      <c r="J520" s="232"/>
      <c r="K520" s="232"/>
      <c r="L520" s="233"/>
    </row>
    <row r="521" spans="1:12" ht="15">
      <c r="A521" s="212" t="s">
        <v>14</v>
      </c>
      <c r="B521" s="213"/>
      <c r="C521" s="213"/>
      <c r="D521" s="214"/>
      <c r="E521" s="215" t="s">
        <v>15</v>
      </c>
      <c r="F521" s="216"/>
      <c r="G521" s="216"/>
      <c r="H521" s="217"/>
      <c r="I521" s="237" t="s">
        <v>16</v>
      </c>
      <c r="J521" s="238"/>
      <c r="K521" s="238"/>
      <c r="L521" s="239"/>
    </row>
    <row r="522" spans="1:12" ht="15">
      <c r="A522" s="240" t="s">
        <v>33</v>
      </c>
      <c r="B522" s="241"/>
      <c r="C522" s="241"/>
      <c r="D522" s="242"/>
      <c r="E522" s="243">
        <v>5520</v>
      </c>
      <c r="F522" s="244"/>
      <c r="G522" s="244"/>
      <c r="H522" s="245"/>
      <c r="I522" s="234">
        <v>5520</v>
      </c>
      <c r="J522" s="235"/>
      <c r="K522" s="235"/>
      <c r="L522" s="236"/>
    </row>
    <row r="523" spans="1:12" ht="15">
      <c r="A523" s="202" t="s">
        <v>17</v>
      </c>
      <c r="B523" s="203"/>
      <c r="C523" s="203"/>
      <c r="D523" s="203"/>
      <c r="E523" s="121"/>
      <c r="F523" s="121"/>
      <c r="G523" s="121"/>
      <c r="H523" s="81">
        <v>2018</v>
      </c>
      <c r="I523" s="81">
        <v>2019</v>
      </c>
      <c r="J523" s="81">
        <v>2020</v>
      </c>
      <c r="K523" s="81">
        <v>2021</v>
      </c>
      <c r="L523" s="122" t="s">
        <v>18</v>
      </c>
    </row>
    <row r="524" spans="1:12" ht="15">
      <c r="A524" s="204" t="s">
        <v>19</v>
      </c>
      <c r="B524" s="205"/>
      <c r="C524" s="205"/>
      <c r="D524" s="24"/>
      <c r="E524" s="25"/>
      <c r="F524" s="25"/>
      <c r="G524" s="25"/>
      <c r="H524" s="26">
        <f>H526+H530+H534+H538+H542+H546</f>
        <v>2799778</v>
      </c>
      <c r="I524" s="26">
        <f>I526+I530+I534+I538+I542+I546</f>
        <v>3332835</v>
      </c>
      <c r="J524" s="26">
        <f>J526+J530+J534+J538+J542+J546</f>
        <v>3844240</v>
      </c>
      <c r="K524" s="26">
        <f>K526+K530+K534+K538+K542+K546</f>
        <v>4457664</v>
      </c>
      <c r="L524" s="26">
        <f>L526+L530+L534+L538+L542+L546</f>
        <v>14434517</v>
      </c>
    </row>
    <row r="525" spans="1:12" ht="30.75">
      <c r="A525" s="43" t="s">
        <v>42</v>
      </c>
      <c r="B525" s="44" t="s">
        <v>23</v>
      </c>
      <c r="C525" s="206" t="s">
        <v>312</v>
      </c>
      <c r="D525" s="207"/>
      <c r="E525" s="208"/>
      <c r="F525" s="66" t="s">
        <v>274</v>
      </c>
      <c r="G525" s="46" t="s">
        <v>24</v>
      </c>
      <c r="H525" s="47">
        <v>5</v>
      </c>
      <c r="I525" s="47">
        <v>5</v>
      </c>
      <c r="J525" s="47">
        <v>5</v>
      </c>
      <c r="K525" s="47">
        <v>5</v>
      </c>
      <c r="L525" s="48">
        <f>SUM(H525:K525)</f>
        <v>20</v>
      </c>
    </row>
    <row r="526" spans="1:12" ht="15.75" thickBot="1">
      <c r="A526" s="49"/>
      <c r="B526" s="50" t="s">
        <v>26</v>
      </c>
      <c r="C526" s="196" t="s">
        <v>313</v>
      </c>
      <c r="D526" s="197"/>
      <c r="E526" s="198"/>
      <c r="F526" s="55" t="s">
        <v>291</v>
      </c>
      <c r="G526" s="51" t="s">
        <v>25</v>
      </c>
      <c r="H526" s="52">
        <v>700000</v>
      </c>
      <c r="I526" s="53">
        <v>800000</v>
      </c>
      <c r="J526" s="52">
        <v>900000</v>
      </c>
      <c r="K526" s="53">
        <v>1000000</v>
      </c>
      <c r="L526" s="54">
        <f>SUM(H526:K526)</f>
        <v>3400000</v>
      </c>
    </row>
    <row r="527" spans="1:12" ht="15">
      <c r="A527" s="49"/>
      <c r="B527" s="44" t="s">
        <v>28</v>
      </c>
      <c r="C527" s="196" t="s">
        <v>314</v>
      </c>
      <c r="D527" s="197"/>
      <c r="E527" s="198"/>
      <c r="F527" s="55"/>
      <c r="G527" s="56"/>
      <c r="H527" s="57"/>
      <c r="I527" s="58"/>
      <c r="J527" s="57"/>
      <c r="K527" s="58"/>
      <c r="L527" s="59"/>
    </row>
    <row r="528" spans="1:12" ht="15.75" thickBot="1">
      <c r="A528" s="60"/>
      <c r="B528" s="50" t="s">
        <v>29</v>
      </c>
      <c r="C528" s="199" t="s">
        <v>315</v>
      </c>
      <c r="D528" s="200"/>
      <c r="E528" s="201"/>
      <c r="F528" s="61"/>
      <c r="G528" s="62"/>
      <c r="H528" s="63"/>
      <c r="I528" s="64"/>
      <c r="J528" s="63"/>
      <c r="K528" s="64"/>
      <c r="L528" s="65"/>
    </row>
    <row r="529" spans="1:12" ht="30.75">
      <c r="A529" s="43" t="s">
        <v>42</v>
      </c>
      <c r="B529" s="44" t="s">
        <v>23</v>
      </c>
      <c r="C529" s="206" t="s">
        <v>316</v>
      </c>
      <c r="D529" s="207"/>
      <c r="E529" s="208"/>
      <c r="F529" s="66" t="s">
        <v>274</v>
      </c>
      <c r="G529" s="46" t="s">
        <v>24</v>
      </c>
      <c r="H529" s="47">
        <v>5</v>
      </c>
      <c r="I529" s="47">
        <v>5</v>
      </c>
      <c r="J529" s="47">
        <v>5</v>
      </c>
      <c r="K529" s="47">
        <v>5</v>
      </c>
      <c r="L529" s="48">
        <f>SUM(H529:K529)</f>
        <v>20</v>
      </c>
    </row>
    <row r="530" spans="1:12" ht="15.75" thickBot="1">
      <c r="A530" s="49"/>
      <c r="B530" s="50" t="s">
        <v>26</v>
      </c>
      <c r="C530" s="196" t="s">
        <v>313</v>
      </c>
      <c r="D530" s="197"/>
      <c r="E530" s="198"/>
      <c r="F530" s="55" t="s">
        <v>291</v>
      </c>
      <c r="G530" s="51" t="s">
        <v>25</v>
      </c>
      <c r="H530" s="52">
        <v>50000</v>
      </c>
      <c r="I530" s="53">
        <v>55000</v>
      </c>
      <c r="J530" s="52">
        <v>60000</v>
      </c>
      <c r="K530" s="53">
        <v>70000</v>
      </c>
      <c r="L530" s="54">
        <f>SUM(H530:K530)</f>
        <v>235000</v>
      </c>
    </row>
    <row r="531" spans="1:12" ht="15">
      <c r="A531" s="49"/>
      <c r="B531" s="44" t="s">
        <v>28</v>
      </c>
      <c r="C531" s="196" t="s">
        <v>314</v>
      </c>
      <c r="D531" s="197"/>
      <c r="E531" s="198"/>
      <c r="F531" s="55"/>
      <c r="G531" s="56"/>
      <c r="H531" s="57"/>
      <c r="I531" s="58"/>
      <c r="J531" s="57"/>
      <c r="K531" s="58"/>
      <c r="L531" s="59"/>
    </row>
    <row r="532" spans="1:12" ht="15.75" thickBot="1">
      <c r="A532" s="60"/>
      <c r="B532" s="50" t="s">
        <v>29</v>
      </c>
      <c r="C532" s="199" t="s">
        <v>315</v>
      </c>
      <c r="D532" s="200"/>
      <c r="E532" s="201"/>
      <c r="F532" s="61"/>
      <c r="G532" s="62"/>
      <c r="H532" s="63"/>
      <c r="I532" s="64"/>
      <c r="J532" s="63"/>
      <c r="K532" s="64"/>
      <c r="L532" s="65"/>
    </row>
    <row r="533" spans="1:12" ht="30.75">
      <c r="A533" s="43" t="s">
        <v>42</v>
      </c>
      <c r="B533" s="44" t="s">
        <v>23</v>
      </c>
      <c r="C533" s="206" t="s">
        <v>317</v>
      </c>
      <c r="D533" s="207"/>
      <c r="E533" s="208"/>
      <c r="F533" s="66" t="s">
        <v>274</v>
      </c>
      <c r="G533" s="46" t="s">
        <v>24</v>
      </c>
      <c r="H533" s="47">
        <v>5</v>
      </c>
      <c r="I533" s="47">
        <v>5</v>
      </c>
      <c r="J533" s="47">
        <v>5</v>
      </c>
      <c r="K533" s="47">
        <v>5</v>
      </c>
      <c r="L533" s="48">
        <f>SUM(H533:K533)</f>
        <v>20</v>
      </c>
    </row>
    <row r="534" spans="1:12" ht="15.75" thickBot="1">
      <c r="A534" s="49"/>
      <c r="B534" s="50" t="s">
        <v>26</v>
      </c>
      <c r="C534" s="196" t="s">
        <v>313</v>
      </c>
      <c r="D534" s="197"/>
      <c r="E534" s="198"/>
      <c r="F534" s="55" t="s">
        <v>291</v>
      </c>
      <c r="G534" s="51" t="s">
        <v>25</v>
      </c>
      <c r="H534" s="52">
        <v>500000</v>
      </c>
      <c r="I534" s="53">
        <v>550000</v>
      </c>
      <c r="J534" s="52">
        <v>600000</v>
      </c>
      <c r="K534" s="53">
        <v>650000</v>
      </c>
      <c r="L534" s="54">
        <f>SUM(H534:K534)</f>
        <v>2300000</v>
      </c>
    </row>
    <row r="535" spans="1:12" ht="15">
      <c r="A535" s="49"/>
      <c r="B535" s="44" t="s">
        <v>28</v>
      </c>
      <c r="C535" s="196" t="s">
        <v>314</v>
      </c>
      <c r="D535" s="197"/>
      <c r="E535" s="198"/>
      <c r="F535" s="55"/>
      <c r="G535" s="56"/>
      <c r="H535" s="57"/>
      <c r="I535" s="58"/>
      <c r="J535" s="57"/>
      <c r="K535" s="58"/>
      <c r="L535" s="59"/>
    </row>
    <row r="536" spans="1:12" ht="15.75" thickBot="1">
      <c r="A536" s="60"/>
      <c r="B536" s="50" t="s">
        <v>29</v>
      </c>
      <c r="C536" s="199" t="s">
        <v>315</v>
      </c>
      <c r="D536" s="200"/>
      <c r="E536" s="201"/>
      <c r="F536" s="61"/>
      <c r="G536" s="62"/>
      <c r="H536" s="63"/>
      <c r="I536" s="64"/>
      <c r="J536" s="63"/>
      <c r="K536" s="64"/>
      <c r="L536" s="65"/>
    </row>
    <row r="537" spans="1:12" ht="30.75">
      <c r="A537" s="43" t="s">
        <v>42</v>
      </c>
      <c r="B537" s="44" t="s">
        <v>23</v>
      </c>
      <c r="C537" s="206" t="s">
        <v>318</v>
      </c>
      <c r="D537" s="207"/>
      <c r="E537" s="208"/>
      <c r="F537" s="66" t="s">
        <v>274</v>
      </c>
      <c r="G537" s="46" t="s">
        <v>24</v>
      </c>
      <c r="H537" s="47">
        <v>5</v>
      </c>
      <c r="I537" s="47">
        <v>5</v>
      </c>
      <c r="J537" s="47">
        <v>5</v>
      </c>
      <c r="K537" s="47">
        <v>5</v>
      </c>
      <c r="L537" s="48">
        <f>SUM(H537:K537)</f>
        <v>20</v>
      </c>
    </row>
    <row r="538" spans="1:12" ht="15.75" thickBot="1">
      <c r="A538" s="49"/>
      <c r="B538" s="50" t="s">
        <v>26</v>
      </c>
      <c r="C538" s="196" t="s">
        <v>313</v>
      </c>
      <c r="D538" s="197"/>
      <c r="E538" s="198"/>
      <c r="F538" s="55" t="s">
        <v>291</v>
      </c>
      <c r="G538" s="51" t="s">
        <v>25</v>
      </c>
      <c r="H538" s="52">
        <v>20000</v>
      </c>
      <c r="I538" s="53">
        <v>25000</v>
      </c>
      <c r="J538" s="52">
        <v>30000</v>
      </c>
      <c r="K538" s="53">
        <v>35000</v>
      </c>
      <c r="L538" s="54">
        <f>SUM(H538:K538)</f>
        <v>110000</v>
      </c>
    </row>
    <row r="539" spans="1:12" ht="15">
      <c r="A539" s="49"/>
      <c r="B539" s="44" t="s">
        <v>28</v>
      </c>
      <c r="C539" s="196" t="s">
        <v>314</v>
      </c>
      <c r="D539" s="197"/>
      <c r="E539" s="198"/>
      <c r="F539" s="55"/>
      <c r="G539" s="56"/>
      <c r="H539" s="57"/>
      <c r="I539" s="58"/>
      <c r="J539" s="57"/>
      <c r="K539" s="58"/>
      <c r="L539" s="59"/>
    </row>
    <row r="540" spans="1:12" ht="15.75" thickBot="1">
      <c r="A540" s="60"/>
      <c r="B540" s="50" t="s">
        <v>29</v>
      </c>
      <c r="C540" s="199" t="s">
        <v>319</v>
      </c>
      <c r="D540" s="200"/>
      <c r="E540" s="201"/>
      <c r="F540" s="61"/>
      <c r="G540" s="62"/>
      <c r="H540" s="63"/>
      <c r="I540" s="64"/>
      <c r="J540" s="63"/>
      <c r="K540" s="64"/>
      <c r="L540" s="65"/>
    </row>
    <row r="541" spans="1:12" ht="30.75">
      <c r="A541" s="43" t="s">
        <v>42</v>
      </c>
      <c r="B541" s="44" t="s">
        <v>23</v>
      </c>
      <c r="C541" s="206" t="s">
        <v>320</v>
      </c>
      <c r="D541" s="207"/>
      <c r="E541" s="208"/>
      <c r="F541" s="66" t="s">
        <v>274</v>
      </c>
      <c r="G541" s="46" t="s">
        <v>24</v>
      </c>
      <c r="H541" s="47">
        <v>5</v>
      </c>
      <c r="I541" s="47">
        <v>5</v>
      </c>
      <c r="J541" s="47">
        <v>5</v>
      </c>
      <c r="K541" s="47">
        <v>5</v>
      </c>
      <c r="L541" s="48">
        <f>SUM(H541:K541)</f>
        <v>20</v>
      </c>
    </row>
    <row r="542" spans="1:12" ht="15.75" thickBot="1">
      <c r="A542" s="49"/>
      <c r="B542" s="50" t="s">
        <v>26</v>
      </c>
      <c r="C542" s="196" t="s">
        <v>313</v>
      </c>
      <c r="D542" s="197"/>
      <c r="E542" s="198"/>
      <c r="F542" s="55" t="s">
        <v>291</v>
      </c>
      <c r="G542" s="51" t="s">
        <v>25</v>
      </c>
      <c r="H542" s="52">
        <v>170000</v>
      </c>
      <c r="I542" s="53">
        <v>180000</v>
      </c>
      <c r="J542" s="52">
        <v>190000</v>
      </c>
      <c r="K542" s="53">
        <v>200000</v>
      </c>
      <c r="L542" s="54">
        <f>SUM(H542:K542)</f>
        <v>740000</v>
      </c>
    </row>
    <row r="543" spans="1:12" ht="15">
      <c r="A543" s="49"/>
      <c r="B543" s="44" t="s">
        <v>28</v>
      </c>
      <c r="C543" s="196" t="s">
        <v>314</v>
      </c>
      <c r="D543" s="197"/>
      <c r="E543" s="198"/>
      <c r="F543" s="55"/>
      <c r="G543" s="56"/>
      <c r="H543" s="57"/>
      <c r="I543" s="58"/>
      <c r="J543" s="57"/>
      <c r="K543" s="58"/>
      <c r="L543" s="59"/>
    </row>
    <row r="544" spans="1:12" ht="15.75" thickBot="1">
      <c r="A544" s="60"/>
      <c r="B544" s="50" t="s">
        <v>29</v>
      </c>
      <c r="C544" s="199" t="s">
        <v>319</v>
      </c>
      <c r="D544" s="200"/>
      <c r="E544" s="201"/>
      <c r="F544" s="61"/>
      <c r="G544" s="62"/>
      <c r="H544" s="63"/>
      <c r="I544" s="64"/>
      <c r="J544" s="63"/>
      <c r="K544" s="64"/>
      <c r="L544" s="65"/>
    </row>
    <row r="545" spans="1:12" ht="30.75">
      <c r="A545" s="43" t="s">
        <v>42</v>
      </c>
      <c r="B545" s="44" t="s">
        <v>23</v>
      </c>
      <c r="C545" s="206" t="s">
        <v>321</v>
      </c>
      <c r="D545" s="207"/>
      <c r="E545" s="208"/>
      <c r="F545" s="66" t="s">
        <v>274</v>
      </c>
      <c r="G545" s="46" t="s">
        <v>24</v>
      </c>
      <c r="H545" s="47">
        <v>5</v>
      </c>
      <c r="I545" s="47">
        <v>5</v>
      </c>
      <c r="J545" s="47">
        <v>5</v>
      </c>
      <c r="K545" s="47">
        <v>5</v>
      </c>
      <c r="L545" s="48">
        <f>SUM(H545:K545)</f>
        <v>20</v>
      </c>
    </row>
    <row r="546" spans="1:12" ht="15.75" thickBot="1">
      <c r="A546" s="49"/>
      <c r="B546" s="50" t="s">
        <v>26</v>
      </c>
      <c r="C546" s="196" t="s">
        <v>313</v>
      </c>
      <c r="D546" s="197"/>
      <c r="E546" s="198"/>
      <c r="F546" s="55" t="s">
        <v>291</v>
      </c>
      <c r="G546" s="51" t="s">
        <v>25</v>
      </c>
      <c r="H546" s="52">
        <f>700000+829778-150000-20000</f>
        <v>1359778</v>
      </c>
      <c r="I546" s="53">
        <f>800000+1107835-170000-15000</f>
        <v>1722835</v>
      </c>
      <c r="J546" s="52">
        <f>900000+1364240-190000-10000</f>
        <v>2064240</v>
      </c>
      <c r="K546" s="53">
        <f>1000000+1722664-210000-10000</f>
        <v>2502664</v>
      </c>
      <c r="L546" s="54">
        <f>SUM(H546:K546)</f>
        <v>7649517</v>
      </c>
    </row>
    <row r="547" spans="1:12" ht="15">
      <c r="A547" s="49"/>
      <c r="B547" s="44" t="s">
        <v>28</v>
      </c>
      <c r="C547" s="196" t="s">
        <v>323</v>
      </c>
      <c r="D547" s="197"/>
      <c r="E547" s="198"/>
      <c r="F547" s="55"/>
      <c r="G547" s="56"/>
      <c r="H547" s="57"/>
      <c r="I547" s="58"/>
      <c r="J547" s="57"/>
      <c r="K547" s="58"/>
      <c r="L547" s="59"/>
    </row>
    <row r="548" spans="1:12" ht="15.75" thickBot="1">
      <c r="A548" s="60"/>
      <c r="B548" s="50" t="s">
        <v>29</v>
      </c>
      <c r="C548" s="199" t="s">
        <v>322</v>
      </c>
      <c r="D548" s="200"/>
      <c r="E548" s="201"/>
      <c r="F548" s="61"/>
      <c r="G548" s="62"/>
      <c r="H548" s="63"/>
      <c r="I548" s="64"/>
      <c r="J548" s="63"/>
      <c r="K548" s="64"/>
      <c r="L548" s="65"/>
    </row>
    <row r="549" spans="1:12" ht="15">
      <c r="A549" s="179"/>
      <c r="B549" s="180"/>
      <c r="C549" s="181"/>
      <c r="D549" s="181"/>
      <c r="E549" s="181"/>
      <c r="F549" s="182"/>
      <c r="G549" s="172"/>
      <c r="H549" s="172"/>
      <c r="I549" s="172"/>
      <c r="J549" s="172"/>
      <c r="K549" s="172"/>
      <c r="L549" s="172"/>
    </row>
    <row r="550" spans="1:12" ht="15">
      <c r="A550" s="31" t="s">
        <v>31</v>
      </c>
      <c r="B550" s="32">
        <v>12</v>
      </c>
      <c r="C550" s="218" t="s">
        <v>324</v>
      </c>
      <c r="D550" s="219"/>
      <c r="E550" s="219"/>
      <c r="F550" s="219"/>
      <c r="G550" s="219"/>
      <c r="H550" s="219"/>
      <c r="I550" s="219"/>
      <c r="J550" s="219"/>
      <c r="K550" s="219"/>
      <c r="L550" s="220"/>
    </row>
    <row r="551" spans="1:12" ht="15">
      <c r="A551" s="31" t="s">
        <v>39</v>
      </c>
      <c r="B551" s="32">
        <v>1</v>
      </c>
      <c r="C551" s="218" t="s">
        <v>324</v>
      </c>
      <c r="D551" s="219"/>
      <c r="E551" s="219"/>
      <c r="F551" s="219"/>
      <c r="G551" s="219"/>
      <c r="H551" s="219"/>
      <c r="I551" s="219"/>
      <c r="J551" s="219"/>
      <c r="K551" s="219"/>
      <c r="L551" s="220"/>
    </row>
    <row r="552" spans="1:12" ht="15.75" thickBot="1">
      <c r="A552" s="221" t="s">
        <v>12</v>
      </c>
      <c r="B552" s="222"/>
      <c r="C552" s="223" t="s">
        <v>98</v>
      </c>
      <c r="D552" s="224"/>
      <c r="E552" s="224"/>
      <c r="F552" s="224"/>
      <c r="G552" s="224"/>
      <c r="H552" s="224"/>
      <c r="I552" s="224"/>
      <c r="J552" s="224"/>
      <c r="K552" s="224"/>
      <c r="L552" s="225"/>
    </row>
    <row r="553" spans="1:12" ht="15">
      <c r="A553" s="226" t="s">
        <v>13</v>
      </c>
      <c r="B553" s="227"/>
      <c r="C553" s="228" t="s">
        <v>102</v>
      </c>
      <c r="D553" s="229"/>
      <c r="E553" s="229"/>
      <c r="F553" s="229"/>
      <c r="G553" s="229"/>
      <c r="H553" s="229"/>
      <c r="I553" s="229"/>
      <c r="J553" s="229"/>
      <c r="K553" s="229"/>
      <c r="L553" s="230"/>
    </row>
    <row r="554" spans="1:12" ht="15.75" thickBot="1">
      <c r="A554" s="33"/>
      <c r="B554" s="33"/>
      <c r="C554" s="231"/>
      <c r="D554" s="232"/>
      <c r="E554" s="232"/>
      <c r="F554" s="232"/>
      <c r="G554" s="232"/>
      <c r="H554" s="232"/>
      <c r="I554" s="232"/>
      <c r="J554" s="232"/>
      <c r="K554" s="232"/>
      <c r="L554" s="233"/>
    </row>
    <row r="555" spans="1:12" ht="15">
      <c r="A555" s="212" t="s">
        <v>14</v>
      </c>
      <c r="B555" s="213"/>
      <c r="C555" s="213"/>
      <c r="D555" s="214"/>
      <c r="E555" s="215" t="s">
        <v>15</v>
      </c>
      <c r="F555" s="216"/>
      <c r="G555" s="216"/>
      <c r="H555" s="217"/>
      <c r="I555" s="237" t="s">
        <v>16</v>
      </c>
      <c r="J555" s="238"/>
      <c r="K555" s="238"/>
      <c r="L555" s="239"/>
    </row>
    <row r="556" spans="1:12" ht="15">
      <c r="A556" s="240" t="s">
        <v>33</v>
      </c>
      <c r="B556" s="241"/>
      <c r="C556" s="241"/>
      <c r="D556" s="242"/>
      <c r="E556" s="243">
        <v>5520</v>
      </c>
      <c r="F556" s="244"/>
      <c r="G556" s="244"/>
      <c r="H556" s="245"/>
      <c r="I556" s="234">
        <v>5520</v>
      </c>
      <c r="J556" s="235"/>
      <c r="K556" s="235"/>
      <c r="L556" s="236"/>
    </row>
    <row r="557" spans="1:12" ht="15">
      <c r="A557" s="202" t="s">
        <v>17</v>
      </c>
      <c r="B557" s="203"/>
      <c r="C557" s="203"/>
      <c r="D557" s="203"/>
      <c r="E557" s="121"/>
      <c r="F557" s="121"/>
      <c r="G557" s="121"/>
      <c r="H557" s="81">
        <v>2018</v>
      </c>
      <c r="I557" s="81">
        <v>2019</v>
      </c>
      <c r="J557" s="81">
        <v>2020</v>
      </c>
      <c r="K557" s="81">
        <v>2021</v>
      </c>
      <c r="L557" s="122" t="s">
        <v>18</v>
      </c>
    </row>
    <row r="558" spans="1:12" ht="15">
      <c r="A558" s="204" t="s">
        <v>19</v>
      </c>
      <c r="B558" s="205"/>
      <c r="C558" s="205"/>
      <c r="D558" s="24"/>
      <c r="E558" s="25"/>
      <c r="F558" s="25"/>
      <c r="G558" s="25"/>
      <c r="H558" s="26">
        <f>H560+H564+H568+H572+H576+H580+H584+H588+H592</f>
        <v>310000</v>
      </c>
      <c r="I558" s="26">
        <f>I560+I564+I568+I572+I576+I580+I584+I588+I592</f>
        <v>337000</v>
      </c>
      <c r="J558" s="26">
        <f>J560+J564+J568+J572+J576+J580+J584+J588+J592</f>
        <v>364000</v>
      </c>
      <c r="K558" s="26">
        <f>K560+K564+K568+K572+K576+K580+K584+K588+K592</f>
        <v>381000</v>
      </c>
      <c r="L558" s="26">
        <f>L560+L564+L568+L572+L576+L580+L584+L588+L592</f>
        <v>1392000</v>
      </c>
    </row>
    <row r="559" spans="1:12" ht="30.75">
      <c r="A559" s="43" t="s">
        <v>42</v>
      </c>
      <c r="B559" s="44" t="s">
        <v>23</v>
      </c>
      <c r="C559" s="206" t="s">
        <v>325</v>
      </c>
      <c r="D559" s="207"/>
      <c r="E559" s="208"/>
      <c r="F559" s="66" t="s">
        <v>274</v>
      </c>
      <c r="G559" s="46" t="s">
        <v>24</v>
      </c>
      <c r="H559" s="47">
        <v>5</v>
      </c>
      <c r="I559" s="47">
        <v>5</v>
      </c>
      <c r="J559" s="47">
        <v>5</v>
      </c>
      <c r="K559" s="47">
        <v>5</v>
      </c>
      <c r="L559" s="48">
        <f>SUM(H559:K559)</f>
        <v>20</v>
      </c>
    </row>
    <row r="560" spans="1:12" ht="15.75" thickBot="1">
      <c r="A560" s="49"/>
      <c r="B560" s="50" t="s">
        <v>26</v>
      </c>
      <c r="C560" s="196" t="s">
        <v>43</v>
      </c>
      <c r="D560" s="197"/>
      <c r="E560" s="198"/>
      <c r="F560" s="55" t="s">
        <v>291</v>
      </c>
      <c r="G560" s="51" t="s">
        <v>25</v>
      </c>
      <c r="H560" s="52">
        <v>5000</v>
      </c>
      <c r="I560" s="53">
        <v>6000</v>
      </c>
      <c r="J560" s="52">
        <v>7000</v>
      </c>
      <c r="K560" s="53">
        <v>8000</v>
      </c>
      <c r="L560" s="54">
        <f>SUM(H560:K560)</f>
        <v>26000</v>
      </c>
    </row>
    <row r="561" spans="1:12" ht="15">
      <c r="A561" s="49"/>
      <c r="B561" s="44" t="s">
        <v>28</v>
      </c>
      <c r="C561" s="196" t="s">
        <v>48</v>
      </c>
      <c r="D561" s="197"/>
      <c r="E561" s="198"/>
      <c r="F561" s="55"/>
      <c r="G561" s="56"/>
      <c r="H561" s="57"/>
      <c r="I561" s="58"/>
      <c r="J561" s="57"/>
      <c r="K561" s="58"/>
      <c r="L561" s="59"/>
    </row>
    <row r="562" spans="1:12" ht="15.75" thickBot="1">
      <c r="A562" s="60"/>
      <c r="B562" s="50" t="s">
        <v>29</v>
      </c>
      <c r="C562" s="199" t="s">
        <v>308</v>
      </c>
      <c r="D562" s="200"/>
      <c r="E562" s="201"/>
      <c r="F562" s="61"/>
      <c r="G562" s="62"/>
      <c r="H562" s="63"/>
      <c r="I562" s="64"/>
      <c r="J562" s="63"/>
      <c r="K562" s="64"/>
      <c r="L562" s="65"/>
    </row>
    <row r="563" spans="1:12" ht="30.75">
      <c r="A563" s="43" t="s">
        <v>42</v>
      </c>
      <c r="B563" s="44" t="s">
        <v>23</v>
      </c>
      <c r="C563" s="209" t="s">
        <v>326</v>
      </c>
      <c r="D563" s="210"/>
      <c r="E563" s="211"/>
      <c r="F563" s="66" t="s">
        <v>274</v>
      </c>
      <c r="G563" s="46" t="s">
        <v>24</v>
      </c>
      <c r="H563" s="47">
        <v>5</v>
      </c>
      <c r="I563" s="47">
        <v>5</v>
      </c>
      <c r="J563" s="47">
        <v>5</v>
      </c>
      <c r="K563" s="47">
        <v>5</v>
      </c>
      <c r="L563" s="48">
        <f>SUM(H563:K563)</f>
        <v>20</v>
      </c>
    </row>
    <row r="564" spans="1:12" ht="15.75" thickBot="1">
      <c r="A564" s="49"/>
      <c r="B564" s="50" t="s">
        <v>26</v>
      </c>
      <c r="C564" s="196" t="s">
        <v>43</v>
      </c>
      <c r="D564" s="197"/>
      <c r="E564" s="198"/>
      <c r="F564" s="55" t="s">
        <v>291</v>
      </c>
      <c r="G564" s="51" t="s">
        <v>25</v>
      </c>
      <c r="H564" s="52">
        <v>140000</v>
      </c>
      <c r="I564" s="53">
        <v>150000</v>
      </c>
      <c r="J564" s="52">
        <v>160000</v>
      </c>
      <c r="K564" s="53">
        <v>170000</v>
      </c>
      <c r="L564" s="54">
        <f>SUM(H564:K564)</f>
        <v>620000</v>
      </c>
    </row>
    <row r="565" spans="1:12" ht="15">
      <c r="A565" s="49"/>
      <c r="B565" s="44" t="s">
        <v>28</v>
      </c>
      <c r="C565" s="196" t="s">
        <v>48</v>
      </c>
      <c r="D565" s="197"/>
      <c r="E565" s="198"/>
      <c r="F565" s="55"/>
      <c r="G565" s="56"/>
      <c r="H565" s="57"/>
      <c r="I565" s="58"/>
      <c r="J565" s="57"/>
      <c r="K565" s="58"/>
      <c r="L565" s="59"/>
    </row>
    <row r="566" spans="1:12" ht="15.75" thickBot="1">
      <c r="A566" s="60"/>
      <c r="B566" s="50" t="s">
        <v>29</v>
      </c>
      <c r="C566" s="199" t="s">
        <v>308</v>
      </c>
      <c r="D566" s="200"/>
      <c r="E566" s="201"/>
      <c r="F566" s="61"/>
      <c r="G566" s="62"/>
      <c r="H566" s="63"/>
      <c r="I566" s="64"/>
      <c r="J566" s="63"/>
      <c r="K566" s="64"/>
      <c r="L566" s="65"/>
    </row>
    <row r="567" spans="1:12" ht="30.75">
      <c r="A567" s="43" t="s">
        <v>42</v>
      </c>
      <c r="B567" s="44" t="s">
        <v>23</v>
      </c>
      <c r="C567" s="209" t="s">
        <v>327</v>
      </c>
      <c r="D567" s="210"/>
      <c r="E567" s="211"/>
      <c r="F567" s="66" t="s">
        <v>274</v>
      </c>
      <c r="G567" s="46" t="s">
        <v>24</v>
      </c>
      <c r="H567" s="47">
        <v>5</v>
      </c>
      <c r="I567" s="47">
        <v>5</v>
      </c>
      <c r="J567" s="47">
        <v>5</v>
      </c>
      <c r="K567" s="47">
        <v>5</v>
      </c>
      <c r="L567" s="48">
        <f>SUM(H567:K567)</f>
        <v>20</v>
      </c>
    </row>
    <row r="568" spans="1:12" ht="15.75" thickBot="1">
      <c r="A568" s="49"/>
      <c r="B568" s="50" t="s">
        <v>26</v>
      </c>
      <c r="C568" s="196" t="s">
        <v>43</v>
      </c>
      <c r="D568" s="197"/>
      <c r="E568" s="198"/>
      <c r="F568" s="55" t="s">
        <v>291</v>
      </c>
      <c r="G568" s="51" t="s">
        <v>25</v>
      </c>
      <c r="H568" s="52">
        <v>10000</v>
      </c>
      <c r="I568" s="53">
        <v>12000</v>
      </c>
      <c r="J568" s="52">
        <v>14000</v>
      </c>
      <c r="K568" s="53">
        <v>16000</v>
      </c>
      <c r="L568" s="54">
        <f>SUM(H568:K568)</f>
        <v>52000</v>
      </c>
    </row>
    <row r="569" spans="1:12" ht="15">
      <c r="A569" s="49"/>
      <c r="B569" s="44" t="s">
        <v>28</v>
      </c>
      <c r="C569" s="196" t="s">
        <v>48</v>
      </c>
      <c r="D569" s="197"/>
      <c r="E569" s="198"/>
      <c r="F569" s="55"/>
      <c r="G569" s="56"/>
      <c r="H569" s="57"/>
      <c r="I569" s="58"/>
      <c r="J569" s="57"/>
      <c r="K569" s="58"/>
      <c r="L569" s="59"/>
    </row>
    <row r="570" spans="1:12" ht="15.75" thickBot="1">
      <c r="A570" s="60"/>
      <c r="B570" s="50" t="s">
        <v>29</v>
      </c>
      <c r="C570" s="199" t="s">
        <v>328</v>
      </c>
      <c r="D570" s="200"/>
      <c r="E570" s="201"/>
      <c r="F570" s="61"/>
      <c r="G570" s="62"/>
      <c r="H570" s="63"/>
      <c r="I570" s="64"/>
      <c r="J570" s="63"/>
      <c r="K570" s="64"/>
      <c r="L570" s="65"/>
    </row>
    <row r="571" spans="1:12" ht="30.75">
      <c r="A571" s="43" t="s">
        <v>42</v>
      </c>
      <c r="B571" s="44" t="s">
        <v>23</v>
      </c>
      <c r="C571" s="209" t="s">
        <v>329</v>
      </c>
      <c r="D571" s="210"/>
      <c r="E571" s="211"/>
      <c r="F571" s="66" t="s">
        <v>274</v>
      </c>
      <c r="G571" s="46" t="s">
        <v>24</v>
      </c>
      <c r="H571" s="47">
        <v>5</v>
      </c>
      <c r="I571" s="47">
        <v>5</v>
      </c>
      <c r="J571" s="47">
        <v>5</v>
      </c>
      <c r="K571" s="47">
        <v>5</v>
      </c>
      <c r="L571" s="48">
        <f>SUM(H571:K571)</f>
        <v>20</v>
      </c>
    </row>
    <row r="572" spans="1:12" ht="15.75" thickBot="1">
      <c r="A572" s="49"/>
      <c r="B572" s="50" t="s">
        <v>26</v>
      </c>
      <c r="C572" s="196" t="s">
        <v>43</v>
      </c>
      <c r="D572" s="197"/>
      <c r="E572" s="198"/>
      <c r="F572" s="55" t="s">
        <v>291</v>
      </c>
      <c r="G572" s="51" t="s">
        <v>25</v>
      </c>
      <c r="H572" s="52">
        <v>95000</v>
      </c>
      <c r="I572" s="53">
        <v>100000</v>
      </c>
      <c r="J572" s="52">
        <v>105000</v>
      </c>
      <c r="K572" s="53">
        <v>110000</v>
      </c>
      <c r="L572" s="54">
        <f>SUM(H572:K572)</f>
        <v>410000</v>
      </c>
    </row>
    <row r="573" spans="1:12" ht="15">
      <c r="A573" s="49"/>
      <c r="B573" s="44" t="s">
        <v>28</v>
      </c>
      <c r="C573" s="196" t="s">
        <v>136</v>
      </c>
      <c r="D573" s="197"/>
      <c r="E573" s="198"/>
      <c r="F573" s="55"/>
      <c r="G573" s="56"/>
      <c r="H573" s="57"/>
      <c r="I573" s="58"/>
      <c r="J573" s="57"/>
      <c r="K573" s="58"/>
      <c r="L573" s="59"/>
    </row>
    <row r="574" spans="1:12" ht="15.75" thickBot="1">
      <c r="A574" s="60"/>
      <c r="B574" s="50" t="s">
        <v>29</v>
      </c>
      <c r="C574" s="199" t="s">
        <v>330</v>
      </c>
      <c r="D574" s="200"/>
      <c r="E574" s="201"/>
      <c r="F574" s="61"/>
      <c r="G574" s="62"/>
      <c r="H574" s="63"/>
      <c r="I574" s="64"/>
      <c r="J574" s="63"/>
      <c r="K574" s="64"/>
      <c r="L574" s="65"/>
    </row>
    <row r="575" spans="1:12" ht="30.75">
      <c r="A575" s="43" t="s">
        <v>42</v>
      </c>
      <c r="B575" s="44" t="s">
        <v>23</v>
      </c>
      <c r="C575" s="209" t="s">
        <v>331</v>
      </c>
      <c r="D575" s="210"/>
      <c r="E575" s="211"/>
      <c r="F575" s="66" t="s">
        <v>274</v>
      </c>
      <c r="G575" s="46" t="s">
        <v>24</v>
      </c>
      <c r="H575" s="47">
        <v>5</v>
      </c>
      <c r="I575" s="47">
        <v>5</v>
      </c>
      <c r="J575" s="47">
        <v>5</v>
      </c>
      <c r="K575" s="47">
        <v>5</v>
      </c>
      <c r="L575" s="48">
        <f>SUM(H575:K575)</f>
        <v>20</v>
      </c>
    </row>
    <row r="576" spans="1:12" ht="15.75" thickBot="1">
      <c r="A576" s="49"/>
      <c r="B576" s="50" t="s">
        <v>26</v>
      </c>
      <c r="C576" s="196" t="s">
        <v>332</v>
      </c>
      <c r="D576" s="197"/>
      <c r="E576" s="198"/>
      <c r="F576" s="55" t="s">
        <v>291</v>
      </c>
      <c r="G576" s="51" t="s">
        <v>25</v>
      </c>
      <c r="H576" s="52">
        <v>10000</v>
      </c>
      <c r="I576" s="53">
        <v>11000</v>
      </c>
      <c r="J576" s="52">
        <v>12000</v>
      </c>
      <c r="K576" s="53">
        <v>13000</v>
      </c>
      <c r="L576" s="54">
        <f>SUM(H576:K576)</f>
        <v>46000</v>
      </c>
    </row>
    <row r="577" spans="1:12" ht="15">
      <c r="A577" s="49"/>
      <c r="B577" s="44" t="s">
        <v>28</v>
      </c>
      <c r="C577" s="196" t="s">
        <v>137</v>
      </c>
      <c r="D577" s="197"/>
      <c r="E577" s="198"/>
      <c r="F577" s="55"/>
      <c r="G577" s="56"/>
      <c r="H577" s="57"/>
      <c r="I577" s="58"/>
      <c r="J577" s="57"/>
      <c r="K577" s="58"/>
      <c r="L577" s="59"/>
    </row>
    <row r="578" spans="1:12" ht="15.75" thickBot="1">
      <c r="A578" s="60"/>
      <c r="B578" s="50" t="s">
        <v>29</v>
      </c>
      <c r="C578" s="199" t="s">
        <v>138</v>
      </c>
      <c r="D578" s="200"/>
      <c r="E578" s="201"/>
      <c r="F578" s="61"/>
      <c r="G578" s="62"/>
      <c r="H578" s="63"/>
      <c r="I578" s="64"/>
      <c r="J578" s="63"/>
      <c r="K578" s="64"/>
      <c r="L578" s="65"/>
    </row>
    <row r="579" spans="1:12" ht="30.75">
      <c r="A579" s="43" t="s">
        <v>42</v>
      </c>
      <c r="B579" s="44" t="s">
        <v>23</v>
      </c>
      <c r="C579" s="209" t="s">
        <v>333</v>
      </c>
      <c r="D579" s="210"/>
      <c r="E579" s="211"/>
      <c r="F579" s="66" t="s">
        <v>274</v>
      </c>
      <c r="G579" s="46" t="s">
        <v>24</v>
      </c>
      <c r="H579" s="47">
        <v>5</v>
      </c>
      <c r="I579" s="47">
        <v>5</v>
      </c>
      <c r="J579" s="47">
        <v>5</v>
      </c>
      <c r="K579" s="47">
        <v>5</v>
      </c>
      <c r="L579" s="48">
        <f>SUM(H579:K579)</f>
        <v>20</v>
      </c>
    </row>
    <row r="580" spans="1:12" ht="15.75" thickBot="1">
      <c r="A580" s="49"/>
      <c r="B580" s="50" t="s">
        <v>26</v>
      </c>
      <c r="C580" s="196" t="s">
        <v>332</v>
      </c>
      <c r="D580" s="197"/>
      <c r="E580" s="198"/>
      <c r="F580" s="55" t="s">
        <v>291</v>
      </c>
      <c r="G580" s="51" t="s">
        <v>25</v>
      </c>
      <c r="H580" s="52">
        <v>10000</v>
      </c>
      <c r="I580" s="53">
        <v>11000</v>
      </c>
      <c r="J580" s="52">
        <v>12000</v>
      </c>
      <c r="K580" s="53">
        <v>13000</v>
      </c>
      <c r="L580" s="54">
        <f>SUM(H580:K580)</f>
        <v>46000</v>
      </c>
    </row>
    <row r="581" spans="1:12" ht="15">
      <c r="A581" s="49"/>
      <c r="B581" s="44" t="s">
        <v>28</v>
      </c>
      <c r="C581" s="196" t="s">
        <v>137</v>
      </c>
      <c r="D581" s="197"/>
      <c r="E581" s="198"/>
      <c r="F581" s="55"/>
      <c r="G581" s="56"/>
      <c r="H581" s="57"/>
      <c r="I581" s="58"/>
      <c r="J581" s="57"/>
      <c r="K581" s="58"/>
      <c r="L581" s="59"/>
    </row>
    <row r="582" spans="1:12" ht="15.75" thickBot="1">
      <c r="A582" s="60"/>
      <c r="B582" s="50" t="s">
        <v>29</v>
      </c>
      <c r="C582" s="199" t="s">
        <v>138</v>
      </c>
      <c r="D582" s="200"/>
      <c r="E582" s="201"/>
      <c r="F582" s="61"/>
      <c r="G582" s="62"/>
      <c r="H582" s="63"/>
      <c r="I582" s="64"/>
      <c r="J582" s="63"/>
      <c r="K582" s="64"/>
      <c r="L582" s="65"/>
    </row>
    <row r="583" spans="1:12" ht="30.75">
      <c r="A583" s="43" t="s">
        <v>42</v>
      </c>
      <c r="B583" s="44" t="s">
        <v>23</v>
      </c>
      <c r="C583" s="209" t="s">
        <v>334</v>
      </c>
      <c r="D583" s="210"/>
      <c r="E583" s="211"/>
      <c r="F583" s="66" t="s">
        <v>274</v>
      </c>
      <c r="G583" s="46" t="s">
        <v>24</v>
      </c>
      <c r="H583" s="47">
        <v>5</v>
      </c>
      <c r="I583" s="47">
        <v>5</v>
      </c>
      <c r="J583" s="47">
        <v>5</v>
      </c>
      <c r="K583" s="47">
        <v>5</v>
      </c>
      <c r="L583" s="48">
        <f>SUM(H583:K583)</f>
        <v>20</v>
      </c>
    </row>
    <row r="584" spans="1:12" ht="15.75" thickBot="1">
      <c r="A584" s="49"/>
      <c r="B584" s="50" t="s">
        <v>26</v>
      </c>
      <c r="C584" s="196" t="s">
        <v>332</v>
      </c>
      <c r="D584" s="197"/>
      <c r="E584" s="198"/>
      <c r="F584" s="55" t="s">
        <v>291</v>
      </c>
      <c r="G584" s="51" t="s">
        <v>25</v>
      </c>
      <c r="H584" s="52">
        <v>5000</v>
      </c>
      <c r="I584" s="53">
        <v>6000</v>
      </c>
      <c r="J584" s="52">
        <v>7000</v>
      </c>
      <c r="K584" s="53">
        <v>8000</v>
      </c>
      <c r="L584" s="54">
        <f>SUM(H584:K584)</f>
        <v>26000</v>
      </c>
    </row>
    <row r="585" spans="1:12" ht="15">
      <c r="A585" s="49"/>
      <c r="B585" s="44" t="s">
        <v>28</v>
      </c>
      <c r="C585" s="196" t="s">
        <v>92</v>
      </c>
      <c r="D585" s="197"/>
      <c r="E585" s="198"/>
      <c r="F585" s="55"/>
      <c r="G585" s="56"/>
      <c r="H585" s="57"/>
      <c r="I585" s="58"/>
      <c r="J585" s="57"/>
      <c r="K585" s="58"/>
      <c r="L585" s="59"/>
    </row>
    <row r="586" spans="1:12" ht="15.75" thickBot="1">
      <c r="A586" s="60"/>
      <c r="B586" s="50" t="s">
        <v>29</v>
      </c>
      <c r="C586" s="199" t="s">
        <v>335</v>
      </c>
      <c r="D586" s="200"/>
      <c r="E586" s="201"/>
      <c r="F586" s="61"/>
      <c r="G586" s="62"/>
      <c r="H586" s="63"/>
      <c r="I586" s="64"/>
      <c r="J586" s="63"/>
      <c r="K586" s="64"/>
      <c r="L586" s="65"/>
    </row>
    <row r="587" spans="1:12" ht="30.75">
      <c r="A587" s="43" t="s">
        <v>42</v>
      </c>
      <c r="B587" s="44" t="s">
        <v>23</v>
      </c>
      <c r="C587" s="209" t="s">
        <v>334</v>
      </c>
      <c r="D587" s="210"/>
      <c r="E587" s="211"/>
      <c r="F587" s="66" t="s">
        <v>274</v>
      </c>
      <c r="G587" s="46" t="s">
        <v>24</v>
      </c>
      <c r="H587" s="47">
        <v>5</v>
      </c>
      <c r="I587" s="47">
        <v>5</v>
      </c>
      <c r="J587" s="47">
        <v>5</v>
      </c>
      <c r="K587" s="47">
        <v>5</v>
      </c>
      <c r="L587" s="48">
        <f>SUM(H587:K587)</f>
        <v>20</v>
      </c>
    </row>
    <row r="588" spans="1:12" ht="15.75" thickBot="1">
      <c r="A588" s="49"/>
      <c r="B588" s="50" t="s">
        <v>26</v>
      </c>
      <c r="C588" s="196" t="s">
        <v>332</v>
      </c>
      <c r="D588" s="197"/>
      <c r="E588" s="198"/>
      <c r="F588" s="55" t="s">
        <v>291</v>
      </c>
      <c r="G588" s="51" t="s">
        <v>25</v>
      </c>
      <c r="H588" s="52">
        <v>5000</v>
      </c>
      <c r="I588" s="53">
        <v>6000</v>
      </c>
      <c r="J588" s="52">
        <v>7000</v>
      </c>
      <c r="K588" s="53">
        <v>8000</v>
      </c>
      <c r="L588" s="54">
        <f>SUM(H588:K588)</f>
        <v>26000</v>
      </c>
    </row>
    <row r="589" spans="1:12" ht="15">
      <c r="A589" s="49"/>
      <c r="B589" s="44" t="s">
        <v>28</v>
      </c>
      <c r="C589" s="196" t="s">
        <v>92</v>
      </c>
      <c r="D589" s="197"/>
      <c r="E589" s="198"/>
      <c r="F589" s="55"/>
      <c r="G589" s="56"/>
      <c r="H589" s="57"/>
      <c r="I589" s="58"/>
      <c r="J589" s="57"/>
      <c r="K589" s="58"/>
      <c r="L589" s="59"/>
    </row>
    <row r="590" spans="1:12" ht="15.75" thickBot="1">
      <c r="A590" s="60"/>
      <c r="B590" s="50" t="s">
        <v>29</v>
      </c>
      <c r="C590" s="199" t="s">
        <v>335</v>
      </c>
      <c r="D590" s="200"/>
      <c r="E590" s="201"/>
      <c r="F590" s="61"/>
      <c r="G590" s="62"/>
      <c r="H590" s="63"/>
      <c r="I590" s="64"/>
      <c r="J590" s="63"/>
      <c r="K590" s="64"/>
      <c r="L590" s="65"/>
    </row>
    <row r="591" spans="1:12" ht="30.75">
      <c r="A591" s="43" t="s">
        <v>42</v>
      </c>
      <c r="B591" s="44" t="s">
        <v>23</v>
      </c>
      <c r="C591" s="209" t="s">
        <v>338</v>
      </c>
      <c r="D591" s="210"/>
      <c r="E591" s="211"/>
      <c r="F591" s="66" t="s">
        <v>274</v>
      </c>
      <c r="G591" s="46" t="s">
        <v>24</v>
      </c>
      <c r="H591" s="47">
        <v>5</v>
      </c>
      <c r="I591" s="47">
        <v>5</v>
      </c>
      <c r="J591" s="47">
        <v>5</v>
      </c>
      <c r="K591" s="47">
        <v>5</v>
      </c>
      <c r="L591" s="48">
        <f>SUM(H591:K591)</f>
        <v>20</v>
      </c>
    </row>
    <row r="592" spans="1:12" ht="15.75" thickBot="1">
      <c r="A592" s="49"/>
      <c r="B592" s="50" t="s">
        <v>26</v>
      </c>
      <c r="C592" s="196" t="s">
        <v>332</v>
      </c>
      <c r="D592" s="197"/>
      <c r="E592" s="198"/>
      <c r="F592" s="55" t="s">
        <v>291</v>
      </c>
      <c r="G592" s="51" t="s">
        <v>25</v>
      </c>
      <c r="H592" s="52">
        <v>30000</v>
      </c>
      <c r="I592" s="53">
        <v>35000</v>
      </c>
      <c r="J592" s="52">
        <v>40000</v>
      </c>
      <c r="K592" s="53">
        <v>35000</v>
      </c>
      <c r="L592" s="54">
        <f>SUM(H592:K592)</f>
        <v>140000</v>
      </c>
    </row>
    <row r="593" spans="1:12" ht="15">
      <c r="A593" s="49"/>
      <c r="B593" s="44" t="s">
        <v>28</v>
      </c>
      <c r="C593" s="196" t="s">
        <v>339</v>
      </c>
      <c r="D593" s="197"/>
      <c r="E593" s="198"/>
      <c r="F593" s="55"/>
      <c r="G593" s="56"/>
      <c r="H593" s="57"/>
      <c r="I593" s="58"/>
      <c r="J593" s="57"/>
      <c r="K593" s="58"/>
      <c r="L593" s="59"/>
    </row>
    <row r="594" spans="1:12" ht="15.75" thickBot="1">
      <c r="A594" s="60"/>
      <c r="B594" s="50" t="s">
        <v>29</v>
      </c>
      <c r="C594" s="199" t="s">
        <v>126</v>
      </c>
      <c r="D594" s="200"/>
      <c r="E594" s="201"/>
      <c r="F594" s="61"/>
      <c r="G594" s="62"/>
      <c r="H594" s="63"/>
      <c r="I594" s="64"/>
      <c r="J594" s="63"/>
      <c r="K594" s="64"/>
      <c r="L594" s="65"/>
    </row>
    <row r="595" spans="1:12" ht="15">
      <c r="A595" s="92"/>
      <c r="B595" s="124"/>
      <c r="C595" s="125"/>
      <c r="D595" s="125"/>
      <c r="E595" s="125"/>
      <c r="F595" s="95"/>
      <c r="G595" s="108"/>
      <c r="H595" s="118"/>
      <c r="I595" s="118"/>
      <c r="J595" s="118"/>
      <c r="K595" s="118"/>
      <c r="L595" s="108"/>
    </row>
    <row r="596" spans="1:12" ht="15">
      <c r="A596" s="183"/>
      <c r="B596" s="183"/>
      <c r="C596" s="183"/>
      <c r="D596" s="183"/>
      <c r="E596" s="183"/>
      <c r="F596" s="183"/>
      <c r="G596" s="183"/>
      <c r="H596" s="183"/>
      <c r="I596" s="183"/>
      <c r="J596" s="183"/>
      <c r="K596" s="183"/>
      <c r="L596" s="183"/>
    </row>
    <row r="597" spans="1:12" ht="15">
      <c r="A597" s="31" t="s">
        <v>31</v>
      </c>
      <c r="B597" s="32">
        <v>13</v>
      </c>
      <c r="C597" s="218" t="s">
        <v>336</v>
      </c>
      <c r="D597" s="219"/>
      <c r="E597" s="219"/>
      <c r="F597" s="219"/>
      <c r="G597" s="219"/>
      <c r="H597" s="219"/>
      <c r="I597" s="219"/>
      <c r="J597" s="219"/>
      <c r="K597" s="219"/>
      <c r="L597" s="220"/>
    </row>
    <row r="598" spans="1:12" ht="15">
      <c r="A598" s="31" t="s">
        <v>39</v>
      </c>
      <c r="B598" s="32">
        <v>1</v>
      </c>
      <c r="C598" s="218" t="s">
        <v>336</v>
      </c>
      <c r="D598" s="219"/>
      <c r="E598" s="219"/>
      <c r="F598" s="219"/>
      <c r="G598" s="219"/>
      <c r="H598" s="219"/>
      <c r="I598" s="219"/>
      <c r="J598" s="219"/>
      <c r="K598" s="219"/>
      <c r="L598" s="220"/>
    </row>
    <row r="599" spans="1:12" ht="15.75" thickBot="1">
      <c r="A599" s="221" t="s">
        <v>12</v>
      </c>
      <c r="B599" s="222"/>
      <c r="C599" s="223" t="s">
        <v>98</v>
      </c>
      <c r="D599" s="224"/>
      <c r="E599" s="224"/>
      <c r="F599" s="224"/>
      <c r="G599" s="224"/>
      <c r="H599" s="224"/>
      <c r="I599" s="224"/>
      <c r="J599" s="224"/>
      <c r="K599" s="224"/>
      <c r="L599" s="225"/>
    </row>
    <row r="600" spans="1:12" ht="15">
      <c r="A600" s="226" t="s">
        <v>13</v>
      </c>
      <c r="B600" s="227"/>
      <c r="C600" s="228" t="s">
        <v>102</v>
      </c>
      <c r="D600" s="229"/>
      <c r="E600" s="229"/>
      <c r="F600" s="229"/>
      <c r="G600" s="229"/>
      <c r="H600" s="229"/>
      <c r="I600" s="229"/>
      <c r="J600" s="229"/>
      <c r="K600" s="229"/>
      <c r="L600" s="230"/>
    </row>
    <row r="601" spans="1:12" ht="15.75" thickBot="1">
      <c r="A601" s="33"/>
      <c r="B601" s="33"/>
      <c r="C601" s="231"/>
      <c r="D601" s="232"/>
      <c r="E601" s="232"/>
      <c r="F601" s="232"/>
      <c r="G601" s="232"/>
      <c r="H601" s="232"/>
      <c r="I601" s="232"/>
      <c r="J601" s="232"/>
      <c r="K601" s="232"/>
      <c r="L601" s="233"/>
    </row>
    <row r="602" spans="1:12" ht="15">
      <c r="A602" s="212" t="s">
        <v>14</v>
      </c>
      <c r="B602" s="213"/>
      <c r="C602" s="213"/>
      <c r="D602" s="214"/>
      <c r="E602" s="215" t="s">
        <v>15</v>
      </c>
      <c r="F602" s="216"/>
      <c r="G602" s="216"/>
      <c r="H602" s="217"/>
      <c r="I602" s="237" t="s">
        <v>16</v>
      </c>
      <c r="J602" s="238"/>
      <c r="K602" s="238"/>
      <c r="L602" s="239"/>
    </row>
    <row r="603" spans="1:12" ht="15">
      <c r="A603" s="240" t="s">
        <v>33</v>
      </c>
      <c r="B603" s="241"/>
      <c r="C603" s="241"/>
      <c r="D603" s="242"/>
      <c r="E603" s="243">
        <v>5520</v>
      </c>
      <c r="F603" s="244"/>
      <c r="G603" s="244"/>
      <c r="H603" s="245"/>
      <c r="I603" s="234">
        <v>5520</v>
      </c>
      <c r="J603" s="235"/>
      <c r="K603" s="235"/>
      <c r="L603" s="236"/>
    </row>
    <row r="604" spans="1:12" ht="15">
      <c r="A604" s="202" t="s">
        <v>17</v>
      </c>
      <c r="B604" s="203"/>
      <c r="C604" s="203"/>
      <c r="D604" s="203"/>
      <c r="E604" s="121"/>
      <c r="F604" s="121"/>
      <c r="G604" s="121"/>
      <c r="H604" s="81">
        <v>2018</v>
      </c>
      <c r="I604" s="81">
        <v>2019</v>
      </c>
      <c r="J604" s="81">
        <v>2020</v>
      </c>
      <c r="K604" s="81">
        <v>2021</v>
      </c>
      <c r="L604" s="122" t="s">
        <v>18</v>
      </c>
    </row>
    <row r="605" spans="1:12" ht="15">
      <c r="A605" s="204" t="s">
        <v>19</v>
      </c>
      <c r="B605" s="205"/>
      <c r="C605" s="205"/>
      <c r="D605" s="24"/>
      <c r="E605" s="25"/>
      <c r="F605" s="25"/>
      <c r="G605" s="25"/>
      <c r="H605" s="26">
        <f>H607+H611+H615+H619</f>
        <v>320000</v>
      </c>
      <c r="I605" s="26">
        <f>I607+I611+I615+I619</f>
        <v>341000</v>
      </c>
      <c r="J605" s="26">
        <f>J607+J611+J615+J619</f>
        <v>362000</v>
      </c>
      <c r="K605" s="26">
        <f>K607+K611+K615+K619</f>
        <v>383000</v>
      </c>
      <c r="L605" s="26">
        <f>L607+L611+L615+L619</f>
        <v>1406000</v>
      </c>
    </row>
    <row r="606" spans="1:12" ht="30.75">
      <c r="A606" s="43" t="s">
        <v>42</v>
      </c>
      <c r="B606" s="44" t="s">
        <v>23</v>
      </c>
      <c r="C606" s="206" t="s">
        <v>337</v>
      </c>
      <c r="D606" s="207"/>
      <c r="E606" s="208"/>
      <c r="F606" s="66" t="s">
        <v>274</v>
      </c>
      <c r="G606" s="46" t="s">
        <v>24</v>
      </c>
      <c r="H606" s="47">
        <v>5</v>
      </c>
      <c r="I606" s="47">
        <v>5</v>
      </c>
      <c r="J606" s="47">
        <v>5</v>
      </c>
      <c r="K606" s="47">
        <v>5</v>
      </c>
      <c r="L606" s="48">
        <f>SUM(H606:K606)</f>
        <v>20</v>
      </c>
    </row>
    <row r="607" spans="1:12" ht="15.75" thickBot="1">
      <c r="A607" s="49"/>
      <c r="B607" s="50" t="s">
        <v>26</v>
      </c>
      <c r="C607" s="196" t="s">
        <v>43</v>
      </c>
      <c r="D607" s="197"/>
      <c r="E607" s="198"/>
      <c r="F607" s="55" t="s">
        <v>291</v>
      </c>
      <c r="G607" s="51" t="s">
        <v>25</v>
      </c>
      <c r="H607" s="52">
        <v>5000</v>
      </c>
      <c r="I607" s="53">
        <v>6000</v>
      </c>
      <c r="J607" s="52">
        <v>7000</v>
      </c>
      <c r="K607" s="53">
        <v>8000</v>
      </c>
      <c r="L607" s="54">
        <f>SUM(H607:K607)</f>
        <v>26000</v>
      </c>
    </row>
    <row r="608" spans="1:12" ht="15">
      <c r="A608" s="49"/>
      <c r="B608" s="44" t="s">
        <v>28</v>
      </c>
      <c r="C608" s="196" t="s">
        <v>48</v>
      </c>
      <c r="D608" s="197"/>
      <c r="E608" s="198"/>
      <c r="F608" s="55"/>
      <c r="G608" s="56"/>
      <c r="H608" s="57"/>
      <c r="I608" s="58"/>
      <c r="J608" s="57"/>
      <c r="K608" s="58"/>
      <c r="L608" s="59"/>
    </row>
    <row r="609" spans="1:12" ht="15.75" thickBot="1">
      <c r="A609" s="60"/>
      <c r="B609" s="50" t="s">
        <v>29</v>
      </c>
      <c r="C609" s="199" t="s">
        <v>308</v>
      </c>
      <c r="D609" s="200"/>
      <c r="E609" s="201"/>
      <c r="F609" s="61"/>
      <c r="G609" s="62"/>
      <c r="H609" s="63"/>
      <c r="I609" s="64"/>
      <c r="J609" s="63"/>
      <c r="K609" s="64"/>
      <c r="L609" s="65"/>
    </row>
    <row r="610" spans="1:12" ht="30.75">
      <c r="A610" s="43" t="s">
        <v>34</v>
      </c>
      <c r="B610" s="44" t="s">
        <v>23</v>
      </c>
      <c r="C610" s="206" t="s">
        <v>340</v>
      </c>
      <c r="D610" s="207"/>
      <c r="E610" s="208"/>
      <c r="F610" s="66" t="s">
        <v>274</v>
      </c>
      <c r="G610" s="46" t="s">
        <v>24</v>
      </c>
      <c r="H610" s="47">
        <v>5</v>
      </c>
      <c r="I610" s="47">
        <v>5</v>
      </c>
      <c r="J610" s="47">
        <v>5</v>
      </c>
      <c r="K610" s="47">
        <v>5</v>
      </c>
      <c r="L610" s="48">
        <f>SUM(H610:K610)</f>
        <v>20</v>
      </c>
    </row>
    <row r="611" spans="1:12" ht="15.75" thickBot="1">
      <c r="A611" s="49"/>
      <c r="B611" s="50" t="s">
        <v>26</v>
      </c>
      <c r="C611" s="196" t="s">
        <v>43</v>
      </c>
      <c r="D611" s="197"/>
      <c r="E611" s="198"/>
      <c r="F611" s="55" t="s">
        <v>291</v>
      </c>
      <c r="G611" s="51" t="s">
        <v>25</v>
      </c>
      <c r="H611" s="52">
        <v>15000</v>
      </c>
      <c r="I611" s="53">
        <v>20000</v>
      </c>
      <c r="J611" s="52">
        <v>25000</v>
      </c>
      <c r="K611" s="53">
        <v>30000</v>
      </c>
      <c r="L611" s="54">
        <f>SUM(H611:K611)</f>
        <v>90000</v>
      </c>
    </row>
    <row r="612" spans="1:12" ht="15">
      <c r="A612" s="49"/>
      <c r="B612" s="44" t="s">
        <v>28</v>
      </c>
      <c r="C612" s="196" t="s">
        <v>48</v>
      </c>
      <c r="D612" s="197"/>
      <c r="E612" s="198"/>
      <c r="F612" s="55"/>
      <c r="G612" s="56"/>
      <c r="H612" s="57"/>
      <c r="I612" s="58"/>
      <c r="J612" s="57"/>
      <c r="K612" s="58"/>
      <c r="L612" s="59"/>
    </row>
    <row r="613" spans="1:12" ht="15.75" thickBot="1">
      <c r="A613" s="60"/>
      <c r="B613" s="50" t="s">
        <v>29</v>
      </c>
      <c r="C613" s="199" t="s">
        <v>341</v>
      </c>
      <c r="D613" s="200"/>
      <c r="E613" s="201"/>
      <c r="F613" s="61"/>
      <c r="G613" s="62"/>
      <c r="H613" s="63"/>
      <c r="I613" s="64"/>
      <c r="J613" s="63"/>
      <c r="K613" s="64"/>
      <c r="L613" s="65"/>
    </row>
    <row r="614" spans="1:12" ht="30.75">
      <c r="A614" s="43" t="s">
        <v>34</v>
      </c>
      <c r="B614" s="44" t="s">
        <v>23</v>
      </c>
      <c r="C614" s="206" t="s">
        <v>342</v>
      </c>
      <c r="D614" s="207"/>
      <c r="E614" s="208"/>
      <c r="F614" s="66" t="s">
        <v>274</v>
      </c>
      <c r="G614" s="46" t="s">
        <v>24</v>
      </c>
      <c r="H614" s="47">
        <v>5</v>
      </c>
      <c r="I614" s="47">
        <v>5</v>
      </c>
      <c r="J614" s="47">
        <v>5</v>
      </c>
      <c r="K614" s="47">
        <v>5</v>
      </c>
      <c r="L614" s="48">
        <f>SUM(H614:K614)</f>
        <v>20</v>
      </c>
    </row>
    <row r="615" spans="1:12" ht="15.75" thickBot="1">
      <c r="A615" s="49"/>
      <c r="B615" s="50" t="s">
        <v>26</v>
      </c>
      <c r="C615" s="196" t="s">
        <v>43</v>
      </c>
      <c r="D615" s="197"/>
      <c r="E615" s="198"/>
      <c r="F615" s="55" t="s">
        <v>291</v>
      </c>
      <c r="G615" s="51" t="s">
        <v>25</v>
      </c>
      <c r="H615" s="52">
        <v>230000</v>
      </c>
      <c r="I615" s="53">
        <v>240000</v>
      </c>
      <c r="J615" s="52">
        <v>250000</v>
      </c>
      <c r="K615" s="53">
        <v>260000</v>
      </c>
      <c r="L615" s="54">
        <f>SUM(H615:K615)</f>
        <v>980000</v>
      </c>
    </row>
    <row r="616" spans="1:12" ht="15">
      <c r="A616" s="49"/>
      <c r="B616" s="44" t="s">
        <v>28</v>
      </c>
      <c r="C616" s="196" t="s">
        <v>48</v>
      </c>
      <c r="D616" s="197"/>
      <c r="E616" s="198"/>
      <c r="F616" s="55"/>
      <c r="G616" s="56"/>
      <c r="H616" s="57"/>
      <c r="I616" s="58"/>
      <c r="J616" s="57"/>
      <c r="K616" s="58"/>
      <c r="L616" s="59"/>
    </row>
    <row r="617" spans="1:12" ht="15.75" thickBot="1">
      <c r="A617" s="60"/>
      <c r="B617" s="50" t="s">
        <v>29</v>
      </c>
      <c r="C617" s="199" t="s">
        <v>308</v>
      </c>
      <c r="D617" s="200"/>
      <c r="E617" s="201"/>
      <c r="F617" s="61"/>
      <c r="G617" s="62"/>
      <c r="H617" s="63"/>
      <c r="I617" s="64"/>
      <c r="J617" s="63"/>
      <c r="K617" s="64"/>
      <c r="L617" s="65"/>
    </row>
    <row r="618" spans="1:12" ht="30.75">
      <c r="A618" s="43" t="s">
        <v>34</v>
      </c>
      <c r="B618" s="44" t="s">
        <v>23</v>
      </c>
      <c r="C618" s="206" t="s">
        <v>343</v>
      </c>
      <c r="D618" s="207"/>
      <c r="E618" s="208"/>
      <c r="F618" s="66" t="s">
        <v>274</v>
      </c>
      <c r="G618" s="46" t="s">
        <v>24</v>
      </c>
      <c r="H618" s="47">
        <v>5</v>
      </c>
      <c r="I618" s="47">
        <v>5</v>
      </c>
      <c r="J618" s="47">
        <v>5</v>
      </c>
      <c r="K618" s="47">
        <v>5</v>
      </c>
      <c r="L618" s="48">
        <f>SUM(H618:K618)</f>
        <v>20</v>
      </c>
    </row>
    <row r="619" spans="1:12" ht="15.75" thickBot="1">
      <c r="A619" s="49"/>
      <c r="B619" s="50" t="s">
        <v>26</v>
      </c>
      <c r="C619" s="196" t="s">
        <v>43</v>
      </c>
      <c r="D619" s="197"/>
      <c r="E619" s="198"/>
      <c r="F619" s="55" t="s">
        <v>291</v>
      </c>
      <c r="G619" s="51" t="s">
        <v>25</v>
      </c>
      <c r="H619" s="52">
        <v>70000</v>
      </c>
      <c r="I619" s="53">
        <v>75000</v>
      </c>
      <c r="J619" s="52">
        <v>80000</v>
      </c>
      <c r="K619" s="53">
        <v>85000</v>
      </c>
      <c r="L619" s="54">
        <f>SUM(H619:K619)</f>
        <v>310000</v>
      </c>
    </row>
    <row r="620" spans="1:12" ht="15">
      <c r="A620" s="49"/>
      <c r="B620" s="44" t="s">
        <v>28</v>
      </c>
      <c r="C620" s="196" t="s">
        <v>135</v>
      </c>
      <c r="D620" s="197"/>
      <c r="E620" s="198"/>
      <c r="F620" s="55"/>
      <c r="G620" s="56"/>
      <c r="H620" s="57"/>
      <c r="I620" s="58"/>
      <c r="J620" s="57"/>
      <c r="K620" s="58"/>
      <c r="L620" s="59"/>
    </row>
    <row r="621" spans="1:12" ht="15.75" thickBot="1">
      <c r="A621" s="60"/>
      <c r="B621" s="50" t="s">
        <v>29</v>
      </c>
      <c r="C621" s="199" t="s">
        <v>344</v>
      </c>
      <c r="D621" s="200"/>
      <c r="E621" s="201"/>
      <c r="F621" s="61"/>
      <c r="G621" s="62"/>
      <c r="H621" s="63"/>
      <c r="I621" s="64"/>
      <c r="J621" s="63"/>
      <c r="K621" s="64"/>
      <c r="L621" s="65"/>
    </row>
    <row r="622" spans="1:12" ht="15">
      <c r="A622" s="339" t="s">
        <v>185</v>
      </c>
      <c r="B622" s="339"/>
      <c r="C622" s="339"/>
      <c r="D622" s="339"/>
      <c r="E622" s="339"/>
      <c r="F622" s="339"/>
      <c r="G622" s="339"/>
      <c r="H622" s="118">
        <f>H37+H62+H99+H124+H195+H311+H388+H454+H503+H524+H558+H605</f>
        <v>21608978</v>
      </c>
      <c r="I622" s="118">
        <f>I37+I62+I99+I124+I195+I311+I388+I454+I503+I524+I558+I605</f>
        <v>23241835</v>
      </c>
      <c r="J622" s="118">
        <f>J37+J62+J99+J124+J195+J311+J388+J454+J503+J524+J558+J605</f>
        <v>24919640</v>
      </c>
      <c r="K622" s="118">
        <f>K37+K62+K99+K124+K195+K311+K388+K454+K503+K524+K558+K605</f>
        <v>26634564</v>
      </c>
      <c r="L622" s="118">
        <f>L37+L62+L99+L124+L195+L311+L388+L454+L503+L524+L558+L605</f>
        <v>96405017</v>
      </c>
    </row>
    <row r="623" spans="1:12" ht="15">
      <c r="A623" s="126"/>
      <c r="B623" s="126"/>
      <c r="C623" s="126"/>
      <c r="D623" s="126"/>
      <c r="E623" s="126"/>
      <c r="F623" s="126"/>
      <c r="G623" s="126"/>
      <c r="H623" s="126"/>
      <c r="I623" s="126"/>
      <c r="J623" s="126"/>
      <c r="K623" s="126"/>
      <c r="L623" s="126"/>
    </row>
    <row r="624" spans="1:12" ht="15">
      <c r="A624" s="31" t="s">
        <v>31</v>
      </c>
      <c r="B624" s="32">
        <v>21</v>
      </c>
      <c r="C624" s="218" t="s">
        <v>143</v>
      </c>
      <c r="D624" s="219"/>
      <c r="E624" s="219"/>
      <c r="F624" s="219"/>
      <c r="G624" s="219"/>
      <c r="H624" s="219"/>
      <c r="I624" s="219"/>
      <c r="J624" s="219"/>
      <c r="K624" s="219"/>
      <c r="L624" s="220"/>
    </row>
    <row r="625" spans="1:12" ht="15">
      <c r="A625" s="31" t="s">
        <v>39</v>
      </c>
      <c r="B625" s="32">
        <v>1</v>
      </c>
      <c r="C625" s="218" t="s">
        <v>162</v>
      </c>
      <c r="D625" s="219"/>
      <c r="E625" s="219"/>
      <c r="F625" s="219"/>
      <c r="G625" s="219"/>
      <c r="H625" s="219"/>
      <c r="I625" s="219"/>
      <c r="J625" s="219"/>
      <c r="K625" s="219"/>
      <c r="L625" s="220"/>
    </row>
    <row r="626" spans="1:12" ht="15.75" thickBot="1">
      <c r="A626" s="221" t="s">
        <v>12</v>
      </c>
      <c r="B626" s="222"/>
      <c r="C626" s="223" t="s">
        <v>139</v>
      </c>
      <c r="D626" s="224"/>
      <c r="E626" s="224"/>
      <c r="F626" s="224"/>
      <c r="G626" s="224"/>
      <c r="H626" s="224"/>
      <c r="I626" s="224"/>
      <c r="J626" s="224"/>
      <c r="K626" s="224"/>
      <c r="L626" s="225"/>
    </row>
    <row r="627" spans="1:12" ht="15">
      <c r="A627" s="226" t="s">
        <v>13</v>
      </c>
      <c r="B627" s="227"/>
      <c r="C627" s="228" t="s">
        <v>140</v>
      </c>
      <c r="D627" s="229"/>
      <c r="E627" s="229"/>
      <c r="F627" s="229"/>
      <c r="G627" s="229"/>
      <c r="H627" s="229"/>
      <c r="I627" s="229"/>
      <c r="J627" s="229"/>
      <c r="K627" s="229"/>
      <c r="L627" s="230"/>
    </row>
    <row r="628" spans="1:12" ht="15.75" thickBot="1">
      <c r="A628" s="33"/>
      <c r="B628" s="33"/>
      <c r="C628" s="231"/>
      <c r="D628" s="232"/>
      <c r="E628" s="232"/>
      <c r="F628" s="232"/>
      <c r="G628" s="232"/>
      <c r="H628" s="232"/>
      <c r="I628" s="232"/>
      <c r="J628" s="232"/>
      <c r="K628" s="232"/>
      <c r="L628" s="233"/>
    </row>
    <row r="629" spans="1:12" ht="15">
      <c r="A629" s="212" t="s">
        <v>14</v>
      </c>
      <c r="B629" s="213"/>
      <c r="C629" s="213"/>
      <c r="D629" s="214"/>
      <c r="E629" s="215" t="s">
        <v>15</v>
      </c>
      <c r="F629" s="216"/>
      <c r="G629" s="216"/>
      <c r="H629" s="217"/>
      <c r="I629" s="237" t="s">
        <v>16</v>
      </c>
      <c r="J629" s="238"/>
      <c r="K629" s="238"/>
      <c r="L629" s="239"/>
    </row>
    <row r="630" spans="1:12" ht="15">
      <c r="A630" s="240" t="s">
        <v>33</v>
      </c>
      <c r="B630" s="241"/>
      <c r="C630" s="241"/>
      <c r="D630" s="242"/>
      <c r="E630" s="243">
        <v>5520</v>
      </c>
      <c r="F630" s="244"/>
      <c r="G630" s="244"/>
      <c r="H630" s="245"/>
      <c r="I630" s="234">
        <v>5520</v>
      </c>
      <c r="J630" s="235"/>
      <c r="K630" s="235"/>
      <c r="L630" s="236"/>
    </row>
    <row r="631" spans="1:12" ht="15">
      <c r="A631" s="202" t="s">
        <v>17</v>
      </c>
      <c r="B631" s="203"/>
      <c r="C631" s="203"/>
      <c r="D631" s="203"/>
      <c r="E631" s="121"/>
      <c r="F631" s="121"/>
      <c r="G631" s="121"/>
      <c r="H631" s="81">
        <v>2018</v>
      </c>
      <c r="I631" s="81">
        <v>2019</v>
      </c>
      <c r="J631" s="81">
        <v>2020</v>
      </c>
      <c r="K631" s="81">
        <v>2021</v>
      </c>
      <c r="L631" s="122" t="s">
        <v>18</v>
      </c>
    </row>
    <row r="632" spans="1:12" ht="15">
      <c r="A632" s="204" t="s">
        <v>19</v>
      </c>
      <c r="B632" s="205"/>
      <c r="C632" s="205"/>
      <c r="D632" s="24"/>
      <c r="E632" s="25"/>
      <c r="F632" s="25"/>
      <c r="G632" s="25"/>
      <c r="H632" s="26">
        <f>H635+H639+H643</f>
        <v>4050000</v>
      </c>
      <c r="I632" s="26">
        <f>I635+I639+I643</f>
        <v>4260000</v>
      </c>
      <c r="J632" s="26">
        <f>J635+J639+J643</f>
        <v>4570000</v>
      </c>
      <c r="K632" s="26">
        <f>K635+K639+K643</f>
        <v>4780000</v>
      </c>
      <c r="L632" s="26">
        <f>L635+L639+L643</f>
        <v>17660000</v>
      </c>
    </row>
    <row r="633" ht="15">
      <c r="A633" s="123"/>
    </row>
    <row r="634" spans="1:12" ht="30.75">
      <c r="A634" s="43" t="s">
        <v>34</v>
      </c>
      <c r="B634" s="44" t="s">
        <v>23</v>
      </c>
      <c r="C634" s="206" t="s">
        <v>345</v>
      </c>
      <c r="D634" s="207"/>
      <c r="E634" s="208"/>
      <c r="F634" s="66"/>
      <c r="G634" s="46" t="s">
        <v>24</v>
      </c>
      <c r="H634" s="47">
        <v>200</v>
      </c>
      <c r="I634" s="47">
        <v>205</v>
      </c>
      <c r="J634" s="47">
        <v>210</v>
      </c>
      <c r="K634" s="47">
        <v>210</v>
      </c>
      <c r="L634" s="48">
        <f>SUM(H634:K634)</f>
        <v>825</v>
      </c>
    </row>
    <row r="635" spans="1:12" ht="15.75" thickBot="1">
      <c r="A635" s="49"/>
      <c r="B635" s="50" t="s">
        <v>26</v>
      </c>
      <c r="C635" s="196" t="s">
        <v>346</v>
      </c>
      <c r="D635" s="197"/>
      <c r="E635" s="198"/>
      <c r="F635" s="55"/>
      <c r="G635" s="51" t="s">
        <v>25</v>
      </c>
      <c r="H635" s="52">
        <v>150000</v>
      </c>
      <c r="I635" s="53">
        <v>160000</v>
      </c>
      <c r="J635" s="52">
        <v>170000</v>
      </c>
      <c r="K635" s="53">
        <v>180000</v>
      </c>
      <c r="L635" s="54">
        <f>SUM(H635:K635)</f>
        <v>660000</v>
      </c>
    </row>
    <row r="636" spans="1:12" ht="15">
      <c r="A636" s="49"/>
      <c r="B636" s="44" t="s">
        <v>28</v>
      </c>
      <c r="C636" s="196" t="s">
        <v>141</v>
      </c>
      <c r="D636" s="197"/>
      <c r="E636" s="198"/>
      <c r="F636" s="55"/>
      <c r="G636" s="56"/>
      <c r="H636" s="57"/>
      <c r="I636" s="58"/>
      <c r="J636" s="57"/>
      <c r="K636" s="58"/>
      <c r="L636" s="59"/>
    </row>
    <row r="637" spans="1:12" ht="15.75" thickBot="1">
      <c r="A637" s="60"/>
      <c r="B637" s="50" t="s">
        <v>29</v>
      </c>
      <c r="C637" s="196" t="s">
        <v>142</v>
      </c>
      <c r="D637" s="197"/>
      <c r="E637" s="198"/>
      <c r="F637" s="61"/>
      <c r="G637" s="62"/>
      <c r="H637" s="63"/>
      <c r="I637" s="64"/>
      <c r="J637" s="63"/>
      <c r="K637" s="64"/>
      <c r="L637" s="65"/>
    </row>
    <row r="638" spans="1:12" ht="30.75">
      <c r="A638" s="43" t="s">
        <v>34</v>
      </c>
      <c r="B638" s="44" t="s">
        <v>23</v>
      </c>
      <c r="C638" s="206" t="s">
        <v>347</v>
      </c>
      <c r="D638" s="207"/>
      <c r="E638" s="208"/>
      <c r="F638" s="66"/>
      <c r="G638" s="46" t="s">
        <v>24</v>
      </c>
      <c r="H638" s="47">
        <v>170</v>
      </c>
      <c r="I638" s="47">
        <v>175</v>
      </c>
      <c r="J638" s="47">
        <v>175</v>
      </c>
      <c r="K638" s="47">
        <v>175</v>
      </c>
      <c r="L638" s="48">
        <f>SUM(H638:K638)</f>
        <v>695</v>
      </c>
    </row>
    <row r="639" spans="1:12" ht="15.75" thickBot="1">
      <c r="A639" s="49"/>
      <c r="B639" s="50" t="s">
        <v>26</v>
      </c>
      <c r="C639" s="196" t="s">
        <v>346</v>
      </c>
      <c r="D639" s="197"/>
      <c r="E639" s="198"/>
      <c r="F639" s="55"/>
      <c r="G639" s="51" t="s">
        <v>25</v>
      </c>
      <c r="H639" s="52">
        <v>800000</v>
      </c>
      <c r="I639" s="53">
        <v>900000</v>
      </c>
      <c r="J639" s="52">
        <v>1000000</v>
      </c>
      <c r="K639" s="53">
        <v>1100000</v>
      </c>
      <c r="L639" s="54">
        <f>SUM(H639:K639)</f>
        <v>3800000</v>
      </c>
    </row>
    <row r="640" spans="1:12" ht="15">
      <c r="A640" s="49"/>
      <c r="B640" s="44" t="s">
        <v>28</v>
      </c>
      <c r="C640" s="196" t="s">
        <v>141</v>
      </c>
      <c r="D640" s="197"/>
      <c r="E640" s="198"/>
      <c r="F640" s="55"/>
      <c r="G640" s="56"/>
      <c r="H640" s="57"/>
      <c r="I640" s="58"/>
      <c r="J640" s="57"/>
      <c r="K640" s="58"/>
      <c r="L640" s="59"/>
    </row>
    <row r="641" spans="1:12" ht="15.75" thickBot="1">
      <c r="A641" s="60"/>
      <c r="B641" s="50" t="s">
        <v>29</v>
      </c>
      <c r="C641" s="196" t="s">
        <v>142</v>
      </c>
      <c r="D641" s="197"/>
      <c r="E641" s="198"/>
      <c r="F641" s="61"/>
      <c r="G641" s="62"/>
      <c r="H641" s="63"/>
      <c r="I641" s="64"/>
      <c r="J641" s="63"/>
      <c r="K641" s="64"/>
      <c r="L641" s="65"/>
    </row>
    <row r="642" spans="1:12" ht="30.75">
      <c r="A642" s="43" t="s">
        <v>34</v>
      </c>
      <c r="B642" s="44" t="s">
        <v>23</v>
      </c>
      <c r="C642" s="206" t="s">
        <v>348</v>
      </c>
      <c r="D642" s="207"/>
      <c r="E642" s="208"/>
      <c r="F642" s="66"/>
      <c r="G642" s="46" t="s">
        <v>24</v>
      </c>
      <c r="H642" s="47">
        <v>1</v>
      </c>
      <c r="I642" s="47">
        <v>1</v>
      </c>
      <c r="J642" s="47">
        <v>1</v>
      </c>
      <c r="K642" s="47">
        <v>1</v>
      </c>
      <c r="L642" s="48">
        <f>SUM(H642:K642)</f>
        <v>4</v>
      </c>
    </row>
    <row r="643" spans="1:12" ht="15.75" thickBot="1">
      <c r="A643" s="49"/>
      <c r="B643" s="50" t="s">
        <v>26</v>
      </c>
      <c r="C643" s="196" t="s">
        <v>346</v>
      </c>
      <c r="D643" s="197"/>
      <c r="E643" s="198"/>
      <c r="F643" s="55"/>
      <c r="G643" s="51" t="s">
        <v>25</v>
      </c>
      <c r="H643" s="52">
        <v>3100000</v>
      </c>
      <c r="I643" s="53">
        <v>3200000</v>
      </c>
      <c r="J643" s="52">
        <v>3400000</v>
      </c>
      <c r="K643" s="53">
        <v>3500000</v>
      </c>
      <c r="L643" s="54">
        <f>SUM(H643:K643)</f>
        <v>13200000</v>
      </c>
    </row>
    <row r="644" spans="1:12" ht="15">
      <c r="A644" s="49"/>
      <c r="B644" s="44" t="s">
        <v>28</v>
      </c>
      <c r="C644" s="196" t="s">
        <v>141</v>
      </c>
      <c r="D644" s="197"/>
      <c r="E644" s="198"/>
      <c r="F644" s="55"/>
      <c r="G644" s="56"/>
      <c r="H644" s="57"/>
      <c r="I644" s="58"/>
      <c r="J644" s="57"/>
      <c r="K644" s="58"/>
      <c r="L644" s="59"/>
    </row>
    <row r="645" spans="1:12" ht="15">
      <c r="A645" s="49"/>
      <c r="B645" s="184" t="s">
        <v>29</v>
      </c>
      <c r="C645" s="196" t="s">
        <v>142</v>
      </c>
      <c r="D645" s="197"/>
      <c r="E645" s="198"/>
      <c r="F645" s="55"/>
      <c r="G645" s="185"/>
      <c r="H645" s="117"/>
      <c r="I645" s="118"/>
      <c r="J645" s="117"/>
      <c r="K645" s="118"/>
      <c r="L645" s="141"/>
    </row>
    <row r="646" spans="1:12" ht="15">
      <c r="A646" s="249" t="s">
        <v>184</v>
      </c>
      <c r="B646" s="249"/>
      <c r="C646" s="249"/>
      <c r="D646" s="249"/>
      <c r="E646" s="249"/>
      <c r="F646" s="249"/>
      <c r="G646" s="26"/>
      <c r="H646" s="26">
        <f>H632</f>
        <v>4050000</v>
      </c>
      <c r="I646" s="26">
        <f>I632</f>
        <v>4260000</v>
      </c>
      <c r="J646" s="26">
        <f>J632</f>
        <v>4570000</v>
      </c>
      <c r="K646" s="26">
        <f>K632</f>
        <v>4780000</v>
      </c>
      <c r="L646" s="26">
        <f>L632</f>
        <v>17660000</v>
      </c>
    </row>
    <row r="647" spans="1:12" ht="15">
      <c r="A647" s="305" t="s">
        <v>40</v>
      </c>
      <c r="B647" s="306"/>
      <c r="C647" s="306"/>
      <c r="D647" s="306"/>
      <c r="E647" s="306"/>
      <c r="F647" s="307"/>
      <c r="G647" s="26"/>
      <c r="H647" s="26">
        <f>H12</f>
        <v>1065000</v>
      </c>
      <c r="I647" s="26">
        <f>I12</f>
        <v>1070000</v>
      </c>
      <c r="J647" s="26">
        <f>J12</f>
        <v>1125000</v>
      </c>
      <c r="K647" s="26">
        <f>K12</f>
        <v>1190000</v>
      </c>
      <c r="L647" s="26">
        <f>L12</f>
        <v>4450000</v>
      </c>
    </row>
    <row r="648" spans="1:12" ht="15">
      <c r="A648" s="249" t="s">
        <v>185</v>
      </c>
      <c r="B648" s="249"/>
      <c r="C648" s="249"/>
      <c r="D648" s="249"/>
      <c r="E648" s="249"/>
      <c r="F648" s="249"/>
      <c r="G648" s="186"/>
      <c r="H648" s="187">
        <f>H622</f>
        <v>21608978</v>
      </c>
      <c r="I648" s="187">
        <f>I622</f>
        <v>23241835</v>
      </c>
      <c r="J648" s="187">
        <f>J622</f>
        <v>24919640</v>
      </c>
      <c r="K648" s="187">
        <f>K622</f>
        <v>26634564</v>
      </c>
      <c r="L648" s="187">
        <f>L622</f>
        <v>96405017</v>
      </c>
    </row>
    <row r="649" spans="1:12" ht="15">
      <c r="A649" s="249" t="s">
        <v>183</v>
      </c>
      <c r="B649" s="249"/>
      <c r="C649" s="249"/>
      <c r="D649" s="249"/>
      <c r="E649" s="249"/>
      <c r="F649" s="249"/>
      <c r="G649" s="186"/>
      <c r="H649" s="187">
        <f>H646+H647+H648</f>
        <v>26723978</v>
      </c>
      <c r="I649" s="187">
        <f>I646+I647+I648</f>
        <v>28571835</v>
      </c>
      <c r="J649" s="187">
        <f>J646+J647+J648</f>
        <v>30614640</v>
      </c>
      <c r="K649" s="187">
        <f>K646+K647+K648</f>
        <v>32604564</v>
      </c>
      <c r="L649" s="187">
        <f>SUM(H649:K649)+1</f>
        <v>118515018</v>
      </c>
    </row>
    <row r="650" spans="1:13" ht="15">
      <c r="A650" s="302" t="s">
        <v>186</v>
      </c>
      <c r="B650" s="303"/>
      <c r="C650" s="303"/>
      <c r="D650" s="303"/>
      <c r="E650" s="303"/>
      <c r="F650" s="304"/>
      <c r="G650" s="188"/>
      <c r="H650" s="189">
        <f>'[1]Tab06'!$C$6</f>
        <v>26723978.346261993</v>
      </c>
      <c r="I650" s="189">
        <f>'[1]Tab06'!$D$6</f>
        <v>28571834.719393004</v>
      </c>
      <c r="J650" s="189">
        <f>'[1]Tab06'!$E$6</f>
        <v>30614640.450296216</v>
      </c>
      <c r="K650" s="189">
        <f>'[1]Tab06'!$F$6</f>
        <v>32604564.27868752</v>
      </c>
      <c r="L650" s="189">
        <f>SUM(H650:K650)</f>
        <v>118515017.79463874</v>
      </c>
      <c r="M650" s="30">
        <f>'[1]Tab06'!$C$6</f>
        <v>26723978.346261993</v>
      </c>
    </row>
    <row r="651" spans="1:12" ht="15">
      <c r="A651" s="190" t="s">
        <v>187</v>
      </c>
      <c r="B651" s="191"/>
      <c r="C651" s="191"/>
      <c r="D651" s="191"/>
      <c r="E651" s="191"/>
      <c r="F651" s="192"/>
      <c r="G651" s="193"/>
      <c r="H651" s="194">
        <f>H650-H649</f>
        <v>0.34626199305057526</v>
      </c>
      <c r="I651" s="194">
        <f>I650-I649</f>
        <v>-0.280606996268034</v>
      </c>
      <c r="J651" s="194">
        <f>J650-J649</f>
        <v>0.45029621571302414</v>
      </c>
      <c r="K651" s="194">
        <f>K650-K649</f>
        <v>0.2786875218153</v>
      </c>
      <c r="L651" s="194">
        <f>L650-L649</f>
        <v>-0.2053612619638443</v>
      </c>
    </row>
    <row r="652" spans="1:6" ht="15">
      <c r="A652" s="195"/>
      <c r="B652" s="195"/>
      <c r="C652" s="195"/>
      <c r="D652" s="195"/>
      <c r="E652" s="195"/>
      <c r="F652" s="195"/>
    </row>
    <row r="653" ht="15">
      <c r="K653" s="30" t="s">
        <v>354</v>
      </c>
    </row>
    <row r="655" spans="4:11" ht="15">
      <c r="D655" s="30" t="s">
        <v>350</v>
      </c>
      <c r="H655" s="30" t="s">
        <v>145</v>
      </c>
      <c r="K655" s="30" t="s">
        <v>349</v>
      </c>
    </row>
    <row r="656" spans="4:11" ht="15">
      <c r="D656" s="30" t="s">
        <v>351</v>
      </c>
      <c r="H656" s="30" t="s">
        <v>352</v>
      </c>
      <c r="K656" s="30" t="s">
        <v>182</v>
      </c>
    </row>
  </sheetData>
  <sheetProtection/>
  <mergeCells count="700">
    <mergeCell ref="C610:E610"/>
    <mergeCell ref="C620:E620"/>
    <mergeCell ref="C621:E621"/>
    <mergeCell ref="A622:G622"/>
    <mergeCell ref="C611:E611"/>
    <mergeCell ref="C612:E612"/>
    <mergeCell ref="C613:E613"/>
    <mergeCell ref="C614:E614"/>
    <mergeCell ref="C615:E615"/>
    <mergeCell ref="C616:E616"/>
    <mergeCell ref="C617:E617"/>
    <mergeCell ref="C618:E618"/>
    <mergeCell ref="C619:E619"/>
    <mergeCell ref="A448:B448"/>
    <mergeCell ref="A449:B449"/>
    <mergeCell ref="C459:E459"/>
    <mergeCell ref="C460:E460"/>
    <mergeCell ref="C461:E461"/>
    <mergeCell ref="C462:E462"/>
    <mergeCell ref="C463:E463"/>
    <mergeCell ref="C464:E464"/>
    <mergeCell ref="C465:E465"/>
    <mergeCell ref="C448:L448"/>
    <mergeCell ref="C449:L450"/>
    <mergeCell ref="A451:D451"/>
    <mergeCell ref="E451:H451"/>
    <mergeCell ref="I451:L451"/>
    <mergeCell ref="A452:D452"/>
    <mergeCell ref="E452:H452"/>
    <mergeCell ref="I452:L452"/>
    <mergeCell ref="A453:D453"/>
    <mergeCell ref="A454:C454"/>
    <mergeCell ref="C455:E455"/>
    <mergeCell ref="C456:E456"/>
    <mergeCell ref="C457:E457"/>
    <mergeCell ref="C458:E458"/>
    <mergeCell ref="C581:E581"/>
    <mergeCell ref="C582:E582"/>
    <mergeCell ref="C583:E583"/>
    <mergeCell ref="C466:E466"/>
    <mergeCell ref="C467:E467"/>
    <mergeCell ref="C468:E468"/>
    <mergeCell ref="C469:E469"/>
    <mergeCell ref="C470:E470"/>
    <mergeCell ref="C571:E571"/>
    <mergeCell ref="C572:E572"/>
    <mergeCell ref="C573:E573"/>
    <mergeCell ref="C574:E574"/>
    <mergeCell ref="C575:E575"/>
    <mergeCell ref="C576:E576"/>
    <mergeCell ref="C577:E577"/>
    <mergeCell ref="A521:D521"/>
    <mergeCell ref="E521:H521"/>
    <mergeCell ref="C528:E528"/>
    <mergeCell ref="C471:E471"/>
    <mergeCell ref="C474:E474"/>
    <mergeCell ref="C475:E475"/>
    <mergeCell ref="C476:E476"/>
    <mergeCell ref="C477:E477"/>
    <mergeCell ref="C472:E472"/>
    <mergeCell ref="C439:E439"/>
    <mergeCell ref="C440:E440"/>
    <mergeCell ref="C441:E441"/>
    <mergeCell ref="C442:E442"/>
    <mergeCell ref="C443:E443"/>
    <mergeCell ref="C444:E444"/>
    <mergeCell ref="C578:E578"/>
    <mergeCell ref="C579:E579"/>
    <mergeCell ref="C580:E580"/>
    <mergeCell ref="C445:E445"/>
    <mergeCell ref="C446:L446"/>
    <mergeCell ref="C447:L447"/>
    <mergeCell ref="A500:D500"/>
    <mergeCell ref="E500:H500"/>
    <mergeCell ref="I500:L500"/>
    <mergeCell ref="A501:D501"/>
    <mergeCell ref="E501:H501"/>
    <mergeCell ref="I501:L501"/>
    <mergeCell ref="A502:D502"/>
    <mergeCell ref="A503:C503"/>
    <mergeCell ref="C545:E545"/>
    <mergeCell ref="C518:L518"/>
    <mergeCell ref="A519:B519"/>
    <mergeCell ref="C519:L520"/>
    <mergeCell ref="C430:E430"/>
    <mergeCell ref="C431:E431"/>
    <mergeCell ref="C432:E432"/>
    <mergeCell ref="C433:E433"/>
    <mergeCell ref="C434:E434"/>
    <mergeCell ref="C435:E435"/>
    <mergeCell ref="C436:E436"/>
    <mergeCell ref="C437:E437"/>
    <mergeCell ref="C438:E438"/>
    <mergeCell ref="C298:E298"/>
    <mergeCell ref="C299:E299"/>
    <mergeCell ref="C293:E293"/>
    <mergeCell ref="C424:E424"/>
    <mergeCell ref="C425:E425"/>
    <mergeCell ref="C426:E426"/>
    <mergeCell ref="C427:E427"/>
    <mergeCell ref="C428:E428"/>
    <mergeCell ref="C429:E429"/>
    <mergeCell ref="C382:L382"/>
    <mergeCell ref="C380:L380"/>
    <mergeCell ref="C381:L381"/>
    <mergeCell ref="A386:D386"/>
    <mergeCell ref="E386:H386"/>
    <mergeCell ref="A387:D387"/>
    <mergeCell ref="A383:B383"/>
    <mergeCell ref="C383:L384"/>
    <mergeCell ref="A385:D385"/>
    <mergeCell ref="E385:H385"/>
    <mergeCell ref="C399:E399"/>
    <mergeCell ref="C408:E408"/>
    <mergeCell ref="C409:E409"/>
    <mergeCell ref="C410:E410"/>
    <mergeCell ref="C411:E411"/>
    <mergeCell ref="C277:E277"/>
    <mergeCell ref="C283:E283"/>
    <mergeCell ref="C284:E284"/>
    <mergeCell ref="C312:E312"/>
    <mergeCell ref="C417:E417"/>
    <mergeCell ref="C418:E418"/>
    <mergeCell ref="C419:E419"/>
    <mergeCell ref="C290:E290"/>
    <mergeCell ref="C291:E291"/>
    <mergeCell ref="C292:E292"/>
    <mergeCell ref="C413:E413"/>
    <mergeCell ref="C414:E414"/>
    <mergeCell ref="C415:E415"/>
    <mergeCell ref="C416:E416"/>
    <mergeCell ref="C372:E372"/>
    <mergeCell ref="C373:E373"/>
    <mergeCell ref="C374:E374"/>
    <mergeCell ref="C375:E375"/>
    <mergeCell ref="C314:E314"/>
    <mergeCell ref="C294:E294"/>
    <mergeCell ref="C295:E295"/>
    <mergeCell ref="C296:E296"/>
    <mergeCell ref="C297:E297"/>
    <mergeCell ref="C313:E313"/>
    <mergeCell ref="C286:E286"/>
    <mergeCell ref="C287:E287"/>
    <mergeCell ref="C288:E288"/>
    <mergeCell ref="C285:E285"/>
    <mergeCell ref="C289:E289"/>
    <mergeCell ref="C253:E253"/>
    <mergeCell ref="C254:E254"/>
    <mergeCell ref="C255:E255"/>
    <mergeCell ref="C256:E256"/>
    <mergeCell ref="C257:E257"/>
    <mergeCell ref="C258:E258"/>
    <mergeCell ref="C259:E259"/>
    <mergeCell ref="C260:E260"/>
    <mergeCell ref="C261:E261"/>
    <mergeCell ref="C279:E279"/>
    <mergeCell ref="C280:E280"/>
    <mergeCell ref="C281:E281"/>
    <mergeCell ref="C282:E282"/>
    <mergeCell ref="C278:E278"/>
    <mergeCell ref="C273:E273"/>
    <mergeCell ref="C274:E274"/>
    <mergeCell ref="C275:E275"/>
    <mergeCell ref="C276:E276"/>
    <mergeCell ref="C262:E262"/>
    <mergeCell ref="A240:D240"/>
    <mergeCell ref="A241:C241"/>
    <mergeCell ref="C246:E246"/>
    <mergeCell ref="C247:E247"/>
    <mergeCell ref="C248:E248"/>
    <mergeCell ref="C249:E249"/>
    <mergeCell ref="C250:E250"/>
    <mergeCell ref="C251:E251"/>
    <mergeCell ref="C252:E252"/>
    <mergeCell ref="A235:B235"/>
    <mergeCell ref="C235:L235"/>
    <mergeCell ref="A236:B236"/>
    <mergeCell ref="C236:L237"/>
    <mergeCell ref="A238:D238"/>
    <mergeCell ref="E238:H238"/>
    <mergeCell ref="I238:L238"/>
    <mergeCell ref="A239:D239"/>
    <mergeCell ref="E239:H239"/>
    <mergeCell ref="I239:L239"/>
    <mergeCell ref="C225:E225"/>
    <mergeCell ref="C226:E226"/>
    <mergeCell ref="C227:E227"/>
    <mergeCell ref="C228:E228"/>
    <mergeCell ref="C229:E229"/>
    <mergeCell ref="C230:E230"/>
    <mergeCell ref="C231:E231"/>
    <mergeCell ref="C233:L233"/>
    <mergeCell ref="C234:L234"/>
    <mergeCell ref="C193:L193"/>
    <mergeCell ref="A197:B197"/>
    <mergeCell ref="C197:L197"/>
    <mergeCell ref="A198:B198"/>
    <mergeCell ref="C198:L198"/>
    <mergeCell ref="A199:B199"/>
    <mergeCell ref="C200:E200"/>
    <mergeCell ref="C201:E201"/>
    <mergeCell ref="C202:E202"/>
    <mergeCell ref="A196:L196"/>
    <mergeCell ref="C194:L194"/>
    <mergeCell ref="A195:G195"/>
    <mergeCell ref="C177:E177"/>
    <mergeCell ref="C178:E178"/>
    <mergeCell ref="C179:E179"/>
    <mergeCell ref="C180:E180"/>
    <mergeCell ref="C181:E181"/>
    <mergeCell ref="C182:E182"/>
    <mergeCell ref="C183:E183"/>
    <mergeCell ref="C184:E184"/>
    <mergeCell ref="C185:E185"/>
    <mergeCell ref="C168:E168"/>
    <mergeCell ref="C169:E169"/>
    <mergeCell ref="C170:E170"/>
    <mergeCell ref="C171:E171"/>
    <mergeCell ref="C172:E172"/>
    <mergeCell ref="C173:E173"/>
    <mergeCell ref="C174:E174"/>
    <mergeCell ref="C175:E175"/>
    <mergeCell ref="C176:E176"/>
    <mergeCell ref="C159:E159"/>
    <mergeCell ref="C160:E160"/>
    <mergeCell ref="C161:E161"/>
    <mergeCell ref="C162:E162"/>
    <mergeCell ref="C163:E163"/>
    <mergeCell ref="C164:E164"/>
    <mergeCell ref="C165:E165"/>
    <mergeCell ref="C166:E166"/>
    <mergeCell ref="C167:E167"/>
    <mergeCell ref="C150:E150"/>
    <mergeCell ref="C151:E151"/>
    <mergeCell ref="C152:E152"/>
    <mergeCell ref="C153:E153"/>
    <mergeCell ref="C154:E154"/>
    <mergeCell ref="C155:E155"/>
    <mergeCell ref="C156:E156"/>
    <mergeCell ref="C157:E157"/>
    <mergeCell ref="C158:E158"/>
    <mergeCell ref="C141:E141"/>
    <mergeCell ref="C142:E142"/>
    <mergeCell ref="C143:E143"/>
    <mergeCell ref="C144:E144"/>
    <mergeCell ref="C145:E145"/>
    <mergeCell ref="C146:E146"/>
    <mergeCell ref="C147:E147"/>
    <mergeCell ref="C148:E148"/>
    <mergeCell ref="C149:E149"/>
    <mergeCell ref="A650:F650"/>
    <mergeCell ref="A647:F647"/>
    <mergeCell ref="I122:L122"/>
    <mergeCell ref="A123:D123"/>
    <mergeCell ref="A124:C124"/>
    <mergeCell ref="C126:E126"/>
    <mergeCell ref="C127:E127"/>
    <mergeCell ref="C128:E128"/>
    <mergeCell ref="C129:E129"/>
    <mergeCell ref="C130:E130"/>
    <mergeCell ref="C131:E131"/>
    <mergeCell ref="C132:E132"/>
    <mergeCell ref="C133:E133"/>
    <mergeCell ref="C134:E134"/>
    <mergeCell ref="C135:E135"/>
    <mergeCell ref="C136:E136"/>
    <mergeCell ref="C137:E137"/>
    <mergeCell ref="C138:E138"/>
    <mergeCell ref="C139:E139"/>
    <mergeCell ref="C140:E140"/>
    <mergeCell ref="C635:E635"/>
    <mergeCell ref="A629:D629"/>
    <mergeCell ref="E629:H629"/>
    <mergeCell ref="A626:B626"/>
    <mergeCell ref="C636:E636"/>
    <mergeCell ref="A630:D630"/>
    <mergeCell ref="E630:H630"/>
    <mergeCell ref="C624:L624"/>
    <mergeCell ref="C625:L625"/>
    <mergeCell ref="C626:L626"/>
    <mergeCell ref="I630:L630"/>
    <mergeCell ref="A631:D631"/>
    <mergeCell ref="A627:B627"/>
    <mergeCell ref="C627:L628"/>
    <mergeCell ref="I629:L629"/>
    <mergeCell ref="A632:C632"/>
    <mergeCell ref="C634:E634"/>
    <mergeCell ref="C645:E645"/>
    <mergeCell ref="C641:E641"/>
    <mergeCell ref="C642:E642"/>
    <mergeCell ref="C643:E643"/>
    <mergeCell ref="C644:E644"/>
    <mergeCell ref="C637:E637"/>
    <mergeCell ref="C638:E638"/>
    <mergeCell ref="C639:E639"/>
    <mergeCell ref="C640:E640"/>
    <mergeCell ref="C584:E584"/>
    <mergeCell ref="C585:E585"/>
    <mergeCell ref="C586:E586"/>
    <mergeCell ref="C587:E587"/>
    <mergeCell ref="C588:E588"/>
    <mergeCell ref="C589:E589"/>
    <mergeCell ref="C590:E590"/>
    <mergeCell ref="C597:L597"/>
    <mergeCell ref="C598:L598"/>
    <mergeCell ref="A604:D604"/>
    <mergeCell ref="A605:C605"/>
    <mergeCell ref="C606:E606"/>
    <mergeCell ref="C607:E607"/>
    <mergeCell ref="C608:E608"/>
    <mergeCell ref="C609:E609"/>
    <mergeCell ref="C591:E591"/>
    <mergeCell ref="C592:E592"/>
    <mergeCell ref="C593:E593"/>
    <mergeCell ref="C594:E594"/>
    <mergeCell ref="A599:B599"/>
    <mergeCell ref="C599:L599"/>
    <mergeCell ref="A600:B600"/>
    <mergeCell ref="C600:L601"/>
    <mergeCell ref="A602:D602"/>
    <mergeCell ref="E602:H602"/>
    <mergeCell ref="I602:L602"/>
    <mergeCell ref="A603:D603"/>
    <mergeCell ref="E603:H603"/>
    <mergeCell ref="I603:L603"/>
    <mergeCell ref="I521:L521"/>
    <mergeCell ref="A522:D522"/>
    <mergeCell ref="E522:H522"/>
    <mergeCell ref="I522:L522"/>
    <mergeCell ref="A523:D523"/>
    <mergeCell ref="A524:C524"/>
    <mergeCell ref="C525:E525"/>
    <mergeCell ref="C526:E526"/>
    <mergeCell ref="C527:E527"/>
    <mergeCell ref="C510:E510"/>
    <mergeCell ref="C511:E511"/>
    <mergeCell ref="C512:E512"/>
    <mergeCell ref="C513:E513"/>
    <mergeCell ref="C514:E514"/>
    <mergeCell ref="C515:E515"/>
    <mergeCell ref="C516:L516"/>
    <mergeCell ref="C517:L517"/>
    <mergeCell ref="A518:B518"/>
    <mergeCell ref="C490:E490"/>
    <mergeCell ref="C491:E491"/>
    <mergeCell ref="C492:E492"/>
    <mergeCell ref="C485:E485"/>
    <mergeCell ref="C486:E486"/>
    <mergeCell ref="C487:E487"/>
    <mergeCell ref="C488:E488"/>
    <mergeCell ref="A497:B497"/>
    <mergeCell ref="A498:B498"/>
    <mergeCell ref="C498:L499"/>
    <mergeCell ref="C412:E412"/>
    <mergeCell ref="A388:C388"/>
    <mergeCell ref="C420:E420"/>
    <mergeCell ref="C421:E421"/>
    <mergeCell ref="C422:E422"/>
    <mergeCell ref="C423:E423"/>
    <mergeCell ref="C32:L33"/>
    <mergeCell ref="C25:E25"/>
    <mergeCell ref="C26:E26"/>
    <mergeCell ref="C27:E27"/>
    <mergeCell ref="C29:L29"/>
    <mergeCell ref="A37:C37"/>
    <mergeCell ref="A31:B31"/>
    <mergeCell ref="C31:L31"/>
    <mergeCell ref="A32:B32"/>
    <mergeCell ref="C30:L30"/>
    <mergeCell ref="A34:D34"/>
    <mergeCell ref="E34:H34"/>
    <mergeCell ref="I34:L34"/>
    <mergeCell ref="A35:D35"/>
    <mergeCell ref="E35:H35"/>
    <mergeCell ref="I35:L35"/>
    <mergeCell ref="A36:D36"/>
    <mergeCell ref="C42:E42"/>
    <mergeCell ref="C23:E23"/>
    <mergeCell ref="C24:E24"/>
    <mergeCell ref="J14:J15"/>
    <mergeCell ref="K14:K15"/>
    <mergeCell ref="L14:L15"/>
    <mergeCell ref="C16:E16"/>
    <mergeCell ref="F14:F15"/>
    <mergeCell ref="G14:G15"/>
    <mergeCell ref="H14:H15"/>
    <mergeCell ref="I14:I15"/>
    <mergeCell ref="C17:E17"/>
    <mergeCell ref="C18:E18"/>
    <mergeCell ref="C19:E19"/>
    <mergeCell ref="C20:E20"/>
    <mergeCell ref="C21:E21"/>
    <mergeCell ref="C22:E22"/>
    <mergeCell ref="A9:D9"/>
    <mergeCell ref="E9:H9"/>
    <mergeCell ref="I9:L9"/>
    <mergeCell ref="A10:D10"/>
    <mergeCell ref="E10:H10"/>
    <mergeCell ref="A12:C12"/>
    <mergeCell ref="C13:E13"/>
    <mergeCell ref="A14:A15"/>
    <mergeCell ref="B14:E15"/>
    <mergeCell ref="I10:L10"/>
    <mergeCell ref="A11:D11"/>
    <mergeCell ref="A1:L1"/>
    <mergeCell ref="A2:L2"/>
    <mergeCell ref="A3:L3"/>
    <mergeCell ref="A6:B6"/>
    <mergeCell ref="C6:L6"/>
    <mergeCell ref="C4:L4"/>
    <mergeCell ref="C5:L5"/>
    <mergeCell ref="A7:B7"/>
    <mergeCell ref="C7:L8"/>
    <mergeCell ref="C43:E43"/>
    <mergeCell ref="C44:E44"/>
    <mergeCell ref="C45:E45"/>
    <mergeCell ref="C38:E38"/>
    <mergeCell ref="C39:E39"/>
    <mergeCell ref="C40:E40"/>
    <mergeCell ref="C52:E52"/>
    <mergeCell ref="C41:E41"/>
    <mergeCell ref="C54:L54"/>
    <mergeCell ref="C46:E46"/>
    <mergeCell ref="C47:E47"/>
    <mergeCell ref="C48:E48"/>
    <mergeCell ref="C50:E50"/>
    <mergeCell ref="C51:E51"/>
    <mergeCell ref="C49:E49"/>
    <mergeCell ref="A53:L53"/>
    <mergeCell ref="C55:L55"/>
    <mergeCell ref="C67:E67"/>
    <mergeCell ref="A60:D60"/>
    <mergeCell ref="E60:H60"/>
    <mergeCell ref="I60:L60"/>
    <mergeCell ref="A56:B56"/>
    <mergeCell ref="C56:L56"/>
    <mergeCell ref="A57:B57"/>
    <mergeCell ref="C57:L58"/>
    <mergeCell ref="A59:D59"/>
    <mergeCell ref="E59:H59"/>
    <mergeCell ref="C68:E68"/>
    <mergeCell ref="C69:E69"/>
    <mergeCell ref="C70:E70"/>
    <mergeCell ref="C74:E74"/>
    <mergeCell ref="C75:E75"/>
    <mergeCell ref="I59:L59"/>
    <mergeCell ref="C71:E71"/>
    <mergeCell ref="C72:E72"/>
    <mergeCell ref="C73:E73"/>
    <mergeCell ref="A61:D61"/>
    <mergeCell ref="A62:C62"/>
    <mergeCell ref="C63:E63"/>
    <mergeCell ref="C64:E64"/>
    <mergeCell ref="C65:E65"/>
    <mergeCell ref="C66:E66"/>
    <mergeCell ref="C76:E76"/>
    <mergeCell ref="C80:E80"/>
    <mergeCell ref="C79:E79"/>
    <mergeCell ref="C78:E78"/>
    <mergeCell ref="C77:E77"/>
    <mergeCell ref="A97:D97"/>
    <mergeCell ref="E97:H97"/>
    <mergeCell ref="C93:L93"/>
    <mergeCell ref="I97:L97"/>
    <mergeCell ref="A96:D96"/>
    <mergeCell ref="A98:D98"/>
    <mergeCell ref="A99:C99"/>
    <mergeCell ref="C100:E100"/>
    <mergeCell ref="C101:E101"/>
    <mergeCell ref="E96:H96"/>
    <mergeCell ref="I96:L96"/>
    <mergeCell ref="C81:E81"/>
    <mergeCell ref="C92:L92"/>
    <mergeCell ref="A94:B94"/>
    <mergeCell ref="C94:L95"/>
    <mergeCell ref="C91:L91"/>
    <mergeCell ref="A93:B93"/>
    <mergeCell ref="C82:E82"/>
    <mergeCell ref="C83:E83"/>
    <mergeCell ref="C84:E84"/>
    <mergeCell ref="C85:E85"/>
    <mergeCell ref="C86:E86"/>
    <mergeCell ref="C110:E110"/>
    <mergeCell ref="C111:E111"/>
    <mergeCell ref="C114:E114"/>
    <mergeCell ref="C112:E112"/>
    <mergeCell ref="C113:E113"/>
    <mergeCell ref="C102:E102"/>
    <mergeCell ref="C107:E107"/>
    <mergeCell ref="C108:E108"/>
    <mergeCell ref="C109:E109"/>
    <mergeCell ref="C103:E103"/>
    <mergeCell ref="C116:L116"/>
    <mergeCell ref="C117:L117"/>
    <mergeCell ref="A118:B118"/>
    <mergeCell ref="C118:L118"/>
    <mergeCell ref="A119:B119"/>
    <mergeCell ref="C119:L120"/>
    <mergeCell ref="A121:D121"/>
    <mergeCell ref="C271:E271"/>
    <mergeCell ref="C272:E272"/>
    <mergeCell ref="C270:E270"/>
    <mergeCell ref="C186:E186"/>
    <mergeCell ref="C187:E187"/>
    <mergeCell ref="C188:E188"/>
    <mergeCell ref="C189:E189"/>
    <mergeCell ref="C242:E242"/>
    <mergeCell ref="C216:E216"/>
    <mergeCell ref="C217:E217"/>
    <mergeCell ref="C218:E218"/>
    <mergeCell ref="C219:E219"/>
    <mergeCell ref="C266:E266"/>
    <mergeCell ref="E121:H121"/>
    <mergeCell ref="I121:L121"/>
    <mergeCell ref="A122:D122"/>
    <mergeCell ref="E122:H122"/>
    <mergeCell ref="C377:L377"/>
    <mergeCell ref="C300:E300"/>
    <mergeCell ref="C301:E301"/>
    <mergeCell ref="A308:D308"/>
    <mergeCell ref="E308:H308"/>
    <mergeCell ref="I308:L308"/>
    <mergeCell ref="A309:D309"/>
    <mergeCell ref="E309:H309"/>
    <mergeCell ref="I309:L309"/>
    <mergeCell ref="A310:D310"/>
    <mergeCell ref="A311:C311"/>
    <mergeCell ref="C315:E315"/>
    <mergeCell ref="C316:E316"/>
    <mergeCell ref="C317:E317"/>
    <mergeCell ref="C318:E318"/>
    <mergeCell ref="C319:E319"/>
    <mergeCell ref="C335:E335"/>
    <mergeCell ref="C336:E336"/>
    <mergeCell ref="C337:E337"/>
    <mergeCell ref="C338:E338"/>
    <mergeCell ref="C339:E339"/>
    <mergeCell ref="C340:E340"/>
    <mergeCell ref="C341:E341"/>
    <mergeCell ref="C342:E342"/>
    <mergeCell ref="C378:L378"/>
    <mergeCell ref="C403:E403"/>
    <mergeCell ref="C404:E404"/>
    <mergeCell ref="C405:E405"/>
    <mergeCell ref="C406:E406"/>
    <mergeCell ref="C407:E407"/>
    <mergeCell ref="A379:B379"/>
    <mergeCell ref="A382:B382"/>
    <mergeCell ref="C392:E392"/>
    <mergeCell ref="C389:E389"/>
    <mergeCell ref="C390:E390"/>
    <mergeCell ref="C391:E391"/>
    <mergeCell ref="C379:L379"/>
    <mergeCell ref="C393:E393"/>
    <mergeCell ref="C394:E394"/>
    <mergeCell ref="C395:E395"/>
    <mergeCell ref="C400:E400"/>
    <mergeCell ref="C401:E401"/>
    <mergeCell ref="C402:E402"/>
    <mergeCell ref="C396:E396"/>
    <mergeCell ref="C397:E397"/>
    <mergeCell ref="C398:E398"/>
    <mergeCell ref="I386:L386"/>
    <mergeCell ref="I385:L385"/>
    <mergeCell ref="C473:E473"/>
    <mergeCell ref="C478:E478"/>
    <mergeCell ref="C479:E479"/>
    <mergeCell ref="C480:E480"/>
    <mergeCell ref="C539:E539"/>
    <mergeCell ref="C495:L495"/>
    <mergeCell ref="C496:L496"/>
    <mergeCell ref="C497:L497"/>
    <mergeCell ref="C482:E482"/>
    <mergeCell ref="C483:E483"/>
    <mergeCell ref="C494:E494"/>
    <mergeCell ref="C481:E481"/>
    <mergeCell ref="C493:E493"/>
    <mergeCell ref="C484:E484"/>
    <mergeCell ref="C489:E489"/>
    <mergeCell ref="C504:E504"/>
    <mergeCell ref="C505:E505"/>
    <mergeCell ref="C506:E506"/>
    <mergeCell ref="C507:E507"/>
    <mergeCell ref="C508:E508"/>
    <mergeCell ref="C509:E509"/>
    <mergeCell ref="C529:E529"/>
    <mergeCell ref="C530:E530"/>
    <mergeCell ref="C531:E531"/>
    <mergeCell ref="A646:F646"/>
    <mergeCell ref="A648:F648"/>
    <mergeCell ref="A649:F649"/>
    <mergeCell ref="A305:B305"/>
    <mergeCell ref="C305:L305"/>
    <mergeCell ref="A306:B306"/>
    <mergeCell ref="C306:L307"/>
    <mergeCell ref="C303:L303"/>
    <mergeCell ref="C304:L304"/>
    <mergeCell ref="C320:E320"/>
    <mergeCell ref="C321:E321"/>
    <mergeCell ref="C322:E322"/>
    <mergeCell ref="C323:E323"/>
    <mergeCell ref="C324:E324"/>
    <mergeCell ref="C325:E325"/>
    <mergeCell ref="C326:E326"/>
    <mergeCell ref="C327:E327"/>
    <mergeCell ref="C328:E328"/>
    <mergeCell ref="C329:E329"/>
    <mergeCell ref="C330:E330"/>
    <mergeCell ref="C331:E331"/>
    <mergeCell ref="C332:E332"/>
    <mergeCell ref="C333:E333"/>
    <mergeCell ref="C334:E334"/>
    <mergeCell ref="C203:E203"/>
    <mergeCell ref="C204:E204"/>
    <mergeCell ref="C205:E205"/>
    <mergeCell ref="C206:E206"/>
    <mergeCell ref="C207:E207"/>
    <mergeCell ref="C208:E208"/>
    <mergeCell ref="C209:E209"/>
    <mergeCell ref="C211:E211"/>
    <mergeCell ref="C212:E212"/>
    <mergeCell ref="C213:E213"/>
    <mergeCell ref="C210:E210"/>
    <mergeCell ref="C214:E214"/>
    <mergeCell ref="C215:E215"/>
    <mergeCell ref="C220:E220"/>
    <mergeCell ref="C221:E221"/>
    <mergeCell ref="C222:E222"/>
    <mergeCell ref="C223:E223"/>
    <mergeCell ref="C224:E224"/>
    <mergeCell ref="C343:E343"/>
    <mergeCell ref="C344:E344"/>
    <mergeCell ref="C345:E345"/>
    <mergeCell ref="C346:E346"/>
    <mergeCell ref="C347:E347"/>
    <mergeCell ref="C352:E352"/>
    <mergeCell ref="C353:E353"/>
    <mergeCell ref="C354:E354"/>
    <mergeCell ref="C355:E355"/>
    <mergeCell ref="C348:E348"/>
    <mergeCell ref="C349:E349"/>
    <mergeCell ref="C350:E350"/>
    <mergeCell ref="C351:E351"/>
    <mergeCell ref="C365:E365"/>
    <mergeCell ref="C366:E366"/>
    <mergeCell ref="C367:E367"/>
    <mergeCell ref="C368:E368"/>
    <mergeCell ref="C369:E369"/>
    <mergeCell ref="C370:E370"/>
    <mergeCell ref="C371:E371"/>
    <mergeCell ref="C356:E356"/>
    <mergeCell ref="C357:E357"/>
    <mergeCell ref="C358:E358"/>
    <mergeCell ref="C359:E359"/>
    <mergeCell ref="C360:E360"/>
    <mergeCell ref="C361:E361"/>
    <mergeCell ref="C362:E362"/>
    <mergeCell ref="C363:E363"/>
    <mergeCell ref="C364:E364"/>
    <mergeCell ref="C532:E532"/>
    <mergeCell ref="C533:E533"/>
    <mergeCell ref="C534:E534"/>
    <mergeCell ref="C535:E535"/>
    <mergeCell ref="C536:E536"/>
    <mergeCell ref="C537:E537"/>
    <mergeCell ref="C538:E538"/>
    <mergeCell ref="C540:E540"/>
    <mergeCell ref="C541:E541"/>
    <mergeCell ref="C542:E542"/>
    <mergeCell ref="C543:E543"/>
    <mergeCell ref="C544:E544"/>
    <mergeCell ref="C566:E566"/>
    <mergeCell ref="C567:E567"/>
    <mergeCell ref="C568:E568"/>
    <mergeCell ref="A555:D555"/>
    <mergeCell ref="E555:H555"/>
    <mergeCell ref="C548:E548"/>
    <mergeCell ref="C550:L550"/>
    <mergeCell ref="C551:L551"/>
    <mergeCell ref="A552:B552"/>
    <mergeCell ref="C552:L552"/>
    <mergeCell ref="A553:B553"/>
    <mergeCell ref="C553:L554"/>
    <mergeCell ref="I556:L556"/>
    <mergeCell ref="I555:L555"/>
    <mergeCell ref="A556:D556"/>
    <mergeCell ref="E556:H556"/>
    <mergeCell ref="C546:E546"/>
    <mergeCell ref="C547:E547"/>
    <mergeCell ref="C569:E569"/>
    <mergeCell ref="C570:E570"/>
    <mergeCell ref="A557:D557"/>
    <mergeCell ref="A558:C558"/>
    <mergeCell ref="C559:E559"/>
    <mergeCell ref="C560:E560"/>
    <mergeCell ref="C561:E561"/>
    <mergeCell ref="C562:E562"/>
    <mergeCell ref="C563:E563"/>
    <mergeCell ref="C564:E564"/>
    <mergeCell ref="C565:E565"/>
  </mergeCells>
  <printOptions/>
  <pageMargins left="0.5511811023622047" right="0.3937007874015748" top="0.3937007874015748" bottom="0.4724409448818898" header="0" footer="0"/>
  <pageSetup fitToHeight="35" horizontalDpi="600" verticalDpi="600" orientation="landscape" paperSize="9" scale="59" r:id="rId1"/>
  <rowBreaks count="3" manualBreakCount="3">
    <brk id="52" max="255" man="1"/>
    <brk id="114" max="11" man="1"/>
    <brk id="637" max="11" man="1"/>
  </rowBreaks>
</worksheet>
</file>

<file path=xl/worksheets/sheet2.xml><?xml version="1.0" encoding="utf-8"?>
<worksheet xmlns="http://schemas.openxmlformats.org/spreadsheetml/2006/main" xmlns:r="http://schemas.openxmlformats.org/officeDocument/2006/relationships">
  <dimension ref="A1:C75"/>
  <sheetViews>
    <sheetView view="pageBreakPreview" zoomScaleSheetLayoutView="100" zoomScalePageLayoutView="0" workbookViewId="0" topLeftCell="A34">
      <selection activeCell="B83" sqref="B83"/>
    </sheetView>
  </sheetViews>
  <sheetFormatPr defaultColWidth="9.140625" defaultRowHeight="12.75"/>
  <cols>
    <col min="1" max="1" width="15.8515625" style="0" customWidth="1"/>
    <col min="2" max="2" width="69.00390625" style="0" customWidth="1"/>
    <col min="3" max="3" width="19.421875" style="0" customWidth="1"/>
  </cols>
  <sheetData>
    <row r="1" spans="1:3" ht="12.75" thickBot="1">
      <c r="A1" s="348" t="str">
        <f>'Anexo I - Programas'!A1:L1</f>
        <v>MUNICÍPIO DE </v>
      </c>
      <c r="B1" s="348"/>
      <c r="C1" s="348"/>
    </row>
    <row r="2" spans="1:3" ht="12.75">
      <c r="A2" s="340" t="s">
        <v>0</v>
      </c>
      <c r="B2" s="341"/>
      <c r="C2" s="342"/>
    </row>
    <row r="3" spans="1:3" ht="13.5" thickBot="1">
      <c r="A3" s="343" t="s">
        <v>1</v>
      </c>
      <c r="B3" s="344"/>
      <c r="C3" s="345"/>
    </row>
    <row r="4" spans="1:3" ht="26.25" thickBot="1">
      <c r="A4" s="15" t="s">
        <v>2</v>
      </c>
      <c r="B4" s="16" t="s">
        <v>3</v>
      </c>
      <c r="C4" s="17" t="s">
        <v>5</v>
      </c>
    </row>
    <row r="5" spans="1:3" ht="12">
      <c r="A5" s="8"/>
      <c r="B5" s="3"/>
      <c r="C5" s="11"/>
    </row>
    <row r="6" spans="1:3" ht="12">
      <c r="A6" s="9"/>
      <c r="B6" s="5"/>
      <c r="C6" s="12"/>
    </row>
    <row r="7" spans="1:3" ht="12">
      <c r="A7" s="9"/>
      <c r="B7" s="5"/>
      <c r="C7" s="12"/>
    </row>
    <row r="8" spans="1:3" ht="12">
      <c r="A8" s="9"/>
      <c r="B8" s="5"/>
      <c r="C8" s="12"/>
    </row>
    <row r="9" spans="1:3" ht="12">
      <c r="A9" s="9"/>
      <c r="B9" s="5"/>
      <c r="C9" s="12"/>
    </row>
    <row r="10" spans="1:3" ht="12">
      <c r="A10" s="9"/>
      <c r="B10" s="5"/>
      <c r="C10" s="12"/>
    </row>
    <row r="11" spans="1:3" ht="12">
      <c r="A11" s="9"/>
      <c r="B11" s="5"/>
      <c r="C11" s="12"/>
    </row>
    <row r="12" spans="1:3" ht="12">
      <c r="A12" s="9"/>
      <c r="B12" s="5"/>
      <c r="C12" s="12"/>
    </row>
    <row r="13" spans="1:3" ht="12">
      <c r="A13" s="9"/>
      <c r="B13" s="5"/>
      <c r="C13" s="12"/>
    </row>
    <row r="14" spans="1:3" ht="12">
      <c r="A14" s="9"/>
      <c r="B14" s="5"/>
      <c r="C14" s="12"/>
    </row>
    <row r="15" spans="1:3" ht="12">
      <c r="A15" s="9"/>
      <c r="B15" s="5"/>
      <c r="C15" s="12"/>
    </row>
    <row r="16" spans="1:3" ht="12">
      <c r="A16" s="9"/>
      <c r="B16" s="5"/>
      <c r="C16" s="12"/>
    </row>
    <row r="17" spans="1:3" ht="12">
      <c r="A17" s="9"/>
      <c r="B17" s="5"/>
      <c r="C17" s="12"/>
    </row>
    <row r="18" spans="1:3" ht="12">
      <c r="A18" s="9"/>
      <c r="B18" s="5"/>
      <c r="C18" s="12"/>
    </row>
    <row r="19" spans="1:3" ht="12">
      <c r="A19" s="9"/>
      <c r="B19" s="5"/>
      <c r="C19" s="12"/>
    </row>
    <row r="20" spans="1:3" ht="12">
      <c r="A20" s="9"/>
      <c r="B20" s="5"/>
      <c r="C20" s="12"/>
    </row>
    <row r="21" spans="1:3" ht="12">
      <c r="A21" s="9"/>
      <c r="B21" s="5"/>
      <c r="C21" s="12"/>
    </row>
    <row r="22" spans="1:3" ht="12">
      <c r="A22" s="9"/>
      <c r="B22" s="5"/>
      <c r="C22" s="12"/>
    </row>
    <row r="23" spans="1:3" ht="12">
      <c r="A23" s="9"/>
      <c r="B23" s="5"/>
      <c r="C23" s="12"/>
    </row>
    <row r="24" spans="1:3" ht="12">
      <c r="A24" s="9"/>
      <c r="B24" s="5"/>
      <c r="C24" s="12"/>
    </row>
    <row r="25" spans="1:3" ht="13.5" customHeight="1">
      <c r="A25" s="9"/>
      <c r="B25" s="5"/>
      <c r="C25" s="12"/>
    </row>
    <row r="26" spans="1:3" ht="12">
      <c r="A26" s="9"/>
      <c r="B26" s="5"/>
      <c r="C26" s="12"/>
    </row>
    <row r="27" spans="1:3" ht="12">
      <c r="A27" s="9"/>
      <c r="B27" s="5"/>
      <c r="C27" s="12"/>
    </row>
    <row r="28" spans="1:3" ht="12">
      <c r="A28" s="9"/>
      <c r="B28" s="5"/>
      <c r="C28" s="12"/>
    </row>
    <row r="29" spans="1:3" ht="12">
      <c r="A29" s="9"/>
      <c r="B29" s="5"/>
      <c r="C29" s="12"/>
    </row>
    <row r="30" spans="1:3" ht="12">
      <c r="A30" s="9"/>
      <c r="B30" s="5"/>
      <c r="C30" s="12"/>
    </row>
    <row r="31" spans="1:3" ht="12">
      <c r="A31" s="9"/>
      <c r="B31" s="5"/>
      <c r="C31" s="12"/>
    </row>
    <row r="32" spans="1:3" ht="12">
      <c r="A32" s="9"/>
      <c r="B32" s="5"/>
      <c r="C32" s="12"/>
    </row>
    <row r="33" spans="1:3" ht="12">
      <c r="A33" s="9"/>
      <c r="B33" s="5"/>
      <c r="C33" s="12"/>
    </row>
    <row r="34" spans="1:3" ht="12">
      <c r="A34" s="9"/>
      <c r="B34" s="5"/>
      <c r="C34" s="12"/>
    </row>
    <row r="35" spans="1:3" ht="12">
      <c r="A35" s="9"/>
      <c r="B35" s="5"/>
      <c r="C35" s="12"/>
    </row>
    <row r="36" spans="1:3" ht="12">
      <c r="A36" s="9"/>
      <c r="B36" s="5"/>
      <c r="C36" s="12"/>
    </row>
    <row r="37" spans="1:3" ht="12">
      <c r="A37" s="9"/>
      <c r="B37" s="5"/>
      <c r="C37" s="12"/>
    </row>
    <row r="38" spans="1:3" ht="12">
      <c r="A38" s="9"/>
      <c r="B38" s="5"/>
      <c r="C38" s="12"/>
    </row>
    <row r="39" spans="1:3" ht="12">
      <c r="A39" s="9"/>
      <c r="B39" s="5"/>
      <c r="C39" s="12"/>
    </row>
    <row r="40" spans="1:3" ht="12">
      <c r="A40" s="9"/>
      <c r="B40" s="5"/>
      <c r="C40" s="12"/>
    </row>
    <row r="41" spans="1:3" ht="12">
      <c r="A41" s="9"/>
      <c r="B41" s="5"/>
      <c r="C41" s="12"/>
    </row>
    <row r="42" spans="1:3" ht="12">
      <c r="A42" s="9"/>
      <c r="B42" s="5"/>
      <c r="C42" s="12"/>
    </row>
    <row r="43" spans="1:3" ht="12">
      <c r="A43" s="9"/>
      <c r="B43" s="5"/>
      <c r="C43" s="12"/>
    </row>
    <row r="44" spans="1:3" ht="12">
      <c r="A44" s="9"/>
      <c r="B44" s="5"/>
      <c r="C44" s="12"/>
    </row>
    <row r="45" spans="1:3" ht="12">
      <c r="A45" s="9"/>
      <c r="B45" s="5"/>
      <c r="C45" s="12"/>
    </row>
    <row r="46" spans="1:3" ht="12">
      <c r="A46" s="9"/>
      <c r="B46" s="5"/>
      <c r="C46" s="12"/>
    </row>
    <row r="47" spans="1:3" ht="12">
      <c r="A47" s="9"/>
      <c r="B47" s="5"/>
      <c r="C47" s="12"/>
    </row>
    <row r="48" spans="1:3" ht="12">
      <c r="A48" s="9"/>
      <c r="B48" s="5"/>
      <c r="C48" s="12"/>
    </row>
    <row r="49" spans="1:3" ht="12">
      <c r="A49" s="9"/>
      <c r="B49" s="5"/>
      <c r="C49" s="12"/>
    </row>
    <row r="50" spans="1:3" ht="12">
      <c r="A50" s="9"/>
      <c r="B50" s="5"/>
      <c r="C50" s="12"/>
    </row>
    <row r="51" spans="1:3" ht="12">
      <c r="A51" s="9"/>
      <c r="B51" s="5"/>
      <c r="C51" s="12"/>
    </row>
    <row r="52" spans="1:3" ht="12">
      <c r="A52" s="9"/>
      <c r="B52" s="5"/>
      <c r="C52" s="12"/>
    </row>
    <row r="53" spans="1:3" ht="12">
      <c r="A53" s="9"/>
      <c r="B53" s="5"/>
      <c r="C53" s="12"/>
    </row>
    <row r="54" spans="1:3" ht="12">
      <c r="A54" s="9"/>
      <c r="B54" s="5"/>
      <c r="C54" s="12"/>
    </row>
    <row r="55" spans="1:3" ht="12">
      <c r="A55" s="9"/>
      <c r="B55" s="5"/>
      <c r="C55" s="12"/>
    </row>
    <row r="56" spans="1:3" ht="12">
      <c r="A56" s="9"/>
      <c r="B56" s="5"/>
      <c r="C56" s="12"/>
    </row>
    <row r="57" spans="1:3" ht="12">
      <c r="A57" s="9"/>
      <c r="B57" s="5"/>
      <c r="C57" s="12"/>
    </row>
    <row r="58" spans="1:3" ht="12">
      <c r="A58" s="9"/>
      <c r="B58" s="5"/>
      <c r="C58" s="12"/>
    </row>
    <row r="59" spans="1:3" ht="12">
      <c r="A59" s="9"/>
      <c r="B59" s="5"/>
      <c r="C59" s="12"/>
    </row>
    <row r="60" spans="1:3" ht="12">
      <c r="A60" s="9"/>
      <c r="B60" s="5"/>
      <c r="C60" s="12"/>
    </row>
    <row r="61" spans="1:3" ht="12">
      <c r="A61" s="9"/>
      <c r="B61" s="5"/>
      <c r="C61" s="12"/>
    </row>
    <row r="62" spans="1:3" ht="12">
      <c r="A62" s="9"/>
      <c r="B62" s="5"/>
      <c r="C62" s="12"/>
    </row>
    <row r="63" spans="1:3" ht="12">
      <c r="A63" s="9"/>
      <c r="B63" s="5"/>
      <c r="C63" s="12"/>
    </row>
    <row r="64" spans="1:3" ht="12">
      <c r="A64" s="9"/>
      <c r="B64" s="5"/>
      <c r="C64" s="12"/>
    </row>
    <row r="65" spans="1:3" ht="12">
      <c r="A65" s="9"/>
      <c r="B65" s="5"/>
      <c r="C65" s="12"/>
    </row>
    <row r="66" spans="1:3" ht="12">
      <c r="A66" s="9"/>
      <c r="B66" s="5"/>
      <c r="C66" s="12"/>
    </row>
    <row r="67" spans="1:3" ht="12">
      <c r="A67" s="9"/>
      <c r="B67" s="5"/>
      <c r="C67" s="12"/>
    </row>
    <row r="68" spans="1:3" ht="12">
      <c r="A68" s="9"/>
      <c r="B68" s="5"/>
      <c r="C68" s="12"/>
    </row>
    <row r="69" spans="1:3" ht="12">
      <c r="A69" s="9"/>
      <c r="B69" s="5"/>
      <c r="C69" s="12"/>
    </row>
    <row r="70" spans="1:3" ht="12">
      <c r="A70" s="9"/>
      <c r="B70" s="5"/>
      <c r="C70" s="12"/>
    </row>
    <row r="71" spans="1:3" ht="12">
      <c r="A71" s="9"/>
      <c r="B71" s="5"/>
      <c r="C71" s="12"/>
    </row>
    <row r="72" spans="1:3" ht="12">
      <c r="A72" s="9"/>
      <c r="B72" s="5"/>
      <c r="C72" s="12"/>
    </row>
    <row r="73" spans="1:3" ht="12">
      <c r="A73" s="9"/>
      <c r="B73" s="5"/>
      <c r="C73" s="12"/>
    </row>
    <row r="74" spans="1:3" ht="12">
      <c r="A74" s="10"/>
      <c r="B74" s="5"/>
      <c r="C74" s="13"/>
    </row>
    <row r="75" spans="1:3" ht="13.5" thickBot="1">
      <c r="A75" s="346" t="s">
        <v>4</v>
      </c>
      <c r="B75" s="347"/>
      <c r="C75" s="14">
        <f>SUM(C5:C5:C74)</f>
        <v>0</v>
      </c>
    </row>
  </sheetData>
  <sheetProtection/>
  <mergeCells count="4">
    <mergeCell ref="A2:C2"/>
    <mergeCell ref="A3:C3"/>
    <mergeCell ref="A75:B75"/>
    <mergeCell ref="A1:C1"/>
  </mergeCells>
  <printOptions/>
  <pageMargins left="0.5905511811023623" right="0.3937007874015748" top="0.5905511811023623" bottom="0.5905511811023623" header="0.5118110236220472" footer="0.5118110236220472"/>
  <pageSetup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dimension ref="A1:E39"/>
  <sheetViews>
    <sheetView zoomScalePageLayoutView="0" workbookViewId="0" topLeftCell="A13">
      <selection activeCell="G17" sqref="G17"/>
    </sheetView>
  </sheetViews>
  <sheetFormatPr defaultColWidth="9.140625" defaultRowHeight="12.75"/>
  <cols>
    <col min="1" max="1" width="24.8515625" style="0" customWidth="1"/>
    <col min="2" max="2" width="54.28125" style="0" customWidth="1"/>
    <col min="3" max="3" width="26.421875" style="0" customWidth="1"/>
    <col min="4" max="4" width="23.00390625" style="0" customWidth="1"/>
    <col min="5" max="5" width="19.28125" style="0" customWidth="1"/>
  </cols>
  <sheetData>
    <row r="1" spans="1:5" ht="13.5" thickBot="1">
      <c r="A1" s="353" t="str">
        <f>'Anexo I - Programas'!A1:L1</f>
        <v>MUNICÍPIO DE </v>
      </c>
      <c r="B1" s="353"/>
      <c r="C1" s="353"/>
      <c r="D1" s="353"/>
      <c r="E1" s="353"/>
    </row>
    <row r="2" spans="1:5" ht="12.75">
      <c r="A2" s="349" t="s">
        <v>0</v>
      </c>
      <c r="B2" s="350"/>
      <c r="C2" s="350"/>
      <c r="D2" s="350"/>
      <c r="E2" s="351"/>
    </row>
    <row r="3" spans="1:5" ht="13.5" thickBot="1">
      <c r="A3" s="352" t="s">
        <v>6</v>
      </c>
      <c r="B3" s="353"/>
      <c r="C3" s="353"/>
      <c r="D3" s="353"/>
      <c r="E3" s="354"/>
    </row>
    <row r="4" spans="1:5" ht="13.5" thickBot="1">
      <c r="A4" s="18" t="s">
        <v>7</v>
      </c>
      <c r="B4" s="1" t="s">
        <v>8</v>
      </c>
      <c r="C4" s="1" t="s">
        <v>9</v>
      </c>
      <c r="D4" s="1" t="s">
        <v>10</v>
      </c>
      <c r="E4" s="2" t="s">
        <v>5</v>
      </c>
    </row>
    <row r="5" spans="1:5" ht="12">
      <c r="A5" s="8"/>
      <c r="B5" s="20"/>
      <c r="C5" s="20"/>
      <c r="D5" s="20"/>
      <c r="E5" s="4"/>
    </row>
    <row r="6" spans="1:5" ht="12">
      <c r="A6" s="9"/>
      <c r="B6" s="21"/>
      <c r="C6" s="21"/>
      <c r="D6" s="21"/>
      <c r="E6" s="6"/>
    </row>
    <row r="7" spans="1:5" ht="12">
      <c r="A7" s="9"/>
      <c r="B7" s="21"/>
      <c r="C7" s="21"/>
      <c r="D7" s="21"/>
      <c r="E7" s="6"/>
    </row>
    <row r="8" spans="1:5" ht="12">
      <c r="A8" s="9"/>
      <c r="B8" s="21"/>
      <c r="C8" s="21"/>
      <c r="D8" s="21"/>
      <c r="E8" s="6"/>
    </row>
    <row r="9" spans="1:5" ht="12">
      <c r="A9" s="9"/>
      <c r="B9" s="21"/>
      <c r="C9" s="21"/>
      <c r="D9" s="21"/>
      <c r="E9" s="6"/>
    </row>
    <row r="10" spans="1:5" ht="12">
      <c r="A10" s="9"/>
      <c r="B10" s="21"/>
      <c r="C10" s="21"/>
      <c r="D10" s="21"/>
      <c r="E10" s="6"/>
    </row>
    <row r="11" spans="1:5" ht="12">
      <c r="A11" s="9"/>
      <c r="B11" s="21"/>
      <c r="C11" s="21"/>
      <c r="D11" s="21"/>
      <c r="E11" s="6"/>
    </row>
    <row r="12" spans="1:5" ht="12">
      <c r="A12" s="9"/>
      <c r="B12" s="21"/>
      <c r="C12" s="21"/>
      <c r="D12" s="21"/>
      <c r="E12" s="6"/>
    </row>
    <row r="13" spans="1:5" ht="12">
      <c r="A13" s="9"/>
      <c r="B13" s="21"/>
      <c r="C13" s="21"/>
      <c r="D13" s="21"/>
      <c r="E13" s="6"/>
    </row>
    <row r="14" spans="1:5" ht="12">
      <c r="A14" s="9"/>
      <c r="B14" s="21"/>
      <c r="C14" s="21"/>
      <c r="D14" s="21"/>
      <c r="E14" s="6"/>
    </row>
    <row r="15" spans="1:5" ht="12">
      <c r="A15" s="9"/>
      <c r="B15" s="21"/>
      <c r="C15" s="21"/>
      <c r="D15" s="21"/>
      <c r="E15" s="6"/>
    </row>
    <row r="16" spans="1:5" ht="12">
      <c r="A16" s="9"/>
      <c r="B16" s="21"/>
      <c r="C16" s="21"/>
      <c r="D16" s="21"/>
      <c r="E16" s="6"/>
    </row>
    <row r="17" spans="1:5" ht="12">
      <c r="A17" s="9"/>
      <c r="B17" s="21"/>
      <c r="C17" s="21"/>
      <c r="D17" s="21"/>
      <c r="E17" s="6"/>
    </row>
    <row r="18" spans="1:5" ht="12">
      <c r="A18" s="9"/>
      <c r="B18" s="21"/>
      <c r="C18" s="21"/>
      <c r="D18" s="21"/>
      <c r="E18" s="6"/>
    </row>
    <row r="19" spans="1:5" ht="12">
      <c r="A19" s="9"/>
      <c r="B19" s="21"/>
      <c r="C19" s="21"/>
      <c r="D19" s="21"/>
      <c r="E19" s="6"/>
    </row>
    <row r="20" spans="1:5" ht="12">
      <c r="A20" s="9"/>
      <c r="B20" s="21"/>
      <c r="C20" s="21"/>
      <c r="D20" s="21"/>
      <c r="E20" s="6"/>
    </row>
    <row r="21" spans="1:5" ht="12">
      <c r="A21" s="9"/>
      <c r="B21" s="21"/>
      <c r="C21" s="21"/>
      <c r="D21" s="21"/>
      <c r="E21" s="6"/>
    </row>
    <row r="22" spans="1:5" ht="12">
      <c r="A22" s="9"/>
      <c r="B22" s="21"/>
      <c r="C22" s="21"/>
      <c r="D22" s="21"/>
      <c r="E22" s="6"/>
    </row>
    <row r="23" spans="1:5" ht="12">
      <c r="A23" s="9"/>
      <c r="B23" s="21"/>
      <c r="C23" s="21"/>
      <c r="D23" s="21"/>
      <c r="E23" s="6"/>
    </row>
    <row r="24" spans="1:5" ht="12">
      <c r="A24" s="9"/>
      <c r="B24" s="21"/>
      <c r="C24" s="21"/>
      <c r="D24" s="21"/>
      <c r="E24" s="6"/>
    </row>
    <row r="25" spans="1:5" ht="12">
      <c r="A25" s="9"/>
      <c r="B25" s="21"/>
      <c r="C25" s="21"/>
      <c r="D25" s="21"/>
      <c r="E25" s="6"/>
    </row>
    <row r="26" spans="1:5" ht="12">
      <c r="A26" s="9"/>
      <c r="B26" s="21"/>
      <c r="C26" s="21"/>
      <c r="D26" s="21"/>
      <c r="E26" s="6"/>
    </row>
    <row r="27" spans="1:5" ht="12">
      <c r="A27" s="9"/>
      <c r="B27" s="21"/>
      <c r="C27" s="21"/>
      <c r="D27" s="21"/>
      <c r="E27" s="6"/>
    </row>
    <row r="28" spans="1:5" ht="12">
      <c r="A28" s="9"/>
      <c r="B28" s="21"/>
      <c r="C28" s="21"/>
      <c r="D28" s="21"/>
      <c r="E28" s="6"/>
    </row>
    <row r="29" spans="1:5" ht="12">
      <c r="A29" s="9"/>
      <c r="B29" s="21"/>
      <c r="C29" s="21"/>
      <c r="D29" s="21"/>
      <c r="E29" s="6"/>
    </row>
    <row r="30" spans="1:5" ht="12">
      <c r="A30" s="9"/>
      <c r="B30" s="21"/>
      <c r="C30" s="21"/>
      <c r="D30" s="21"/>
      <c r="E30" s="6"/>
    </row>
    <row r="31" spans="1:5" ht="12">
      <c r="A31" s="9"/>
      <c r="B31" s="21"/>
      <c r="C31" s="21"/>
      <c r="D31" s="21"/>
      <c r="E31" s="6"/>
    </row>
    <row r="32" spans="1:5" ht="12">
      <c r="A32" s="9"/>
      <c r="B32" s="21"/>
      <c r="C32" s="21"/>
      <c r="D32" s="21"/>
      <c r="E32" s="6"/>
    </row>
    <row r="33" spans="1:5" ht="12">
      <c r="A33" s="9"/>
      <c r="B33" s="21"/>
      <c r="C33" s="21"/>
      <c r="D33" s="21"/>
      <c r="E33" s="6"/>
    </row>
    <row r="34" spans="1:5" ht="12">
      <c r="A34" s="9"/>
      <c r="B34" s="21"/>
      <c r="C34" s="21"/>
      <c r="D34" s="21"/>
      <c r="E34" s="6"/>
    </row>
    <row r="35" spans="1:5" ht="12">
      <c r="A35" s="9"/>
      <c r="B35" s="21"/>
      <c r="C35" s="21"/>
      <c r="D35" s="21"/>
      <c r="E35" s="6"/>
    </row>
    <row r="36" spans="1:5" ht="12">
      <c r="A36" s="9"/>
      <c r="B36" s="21"/>
      <c r="C36" s="21"/>
      <c r="D36" s="21"/>
      <c r="E36" s="6"/>
    </row>
    <row r="37" spans="1:5" ht="12">
      <c r="A37" s="9"/>
      <c r="B37" s="21"/>
      <c r="C37" s="21"/>
      <c r="D37" s="21"/>
      <c r="E37" s="6"/>
    </row>
    <row r="38" spans="1:5" ht="12.75" thickBot="1">
      <c r="A38" s="19"/>
      <c r="B38" s="22"/>
      <c r="C38" s="22"/>
      <c r="D38" s="22"/>
      <c r="E38" s="7"/>
    </row>
    <row r="39" spans="1:5" ht="12.75" thickBot="1">
      <c r="A39" s="355" t="s">
        <v>11</v>
      </c>
      <c r="B39" s="356"/>
      <c r="C39" s="356"/>
      <c r="D39" s="356"/>
      <c r="E39" s="23">
        <f>SUM(E5:E38)</f>
        <v>0</v>
      </c>
    </row>
  </sheetData>
  <sheetProtection/>
  <mergeCells count="4">
    <mergeCell ref="A2:E2"/>
    <mergeCell ref="A3:E3"/>
    <mergeCell ref="A39:D39"/>
    <mergeCell ref="A1:E1"/>
  </mergeCells>
  <printOptions/>
  <pageMargins left="0.3937007874015748" right="0.3937007874015748"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Lourenço</dc:creator>
  <cp:keywords/>
  <dc:description/>
  <cp:lastModifiedBy>Márcio Luiz</cp:lastModifiedBy>
  <cp:lastPrinted>2017-08-08T17:59:56Z</cp:lastPrinted>
  <dcterms:created xsi:type="dcterms:W3CDTF">2013-03-13T01:58:21Z</dcterms:created>
  <dcterms:modified xsi:type="dcterms:W3CDTF">2017-11-17T13:40:12Z</dcterms:modified>
  <cp:category/>
  <cp:version/>
  <cp:contentType/>
  <cp:contentStatus/>
</cp:coreProperties>
</file>